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la\Desktop\izvršenje i obrazloženje 2023\"/>
    </mc:Choice>
  </mc:AlternateContent>
  <bookViews>
    <workbookView xWindow="0" yWindow="0" windowWidth="28800" windowHeight="12300" firstSheet="3" activeTab="7"/>
  </bookViews>
  <sheets>
    <sheet name="SAŽETAK" sheetId="10" r:id="rId1"/>
    <sheet name="List1" sheetId="11" r:id="rId2"/>
    <sheet name=" Račun prihoda i rashoda" sheetId="3" r:id="rId3"/>
    <sheet name="Prihodi i rashodi po izvorima" sheetId="8" r:id="rId4"/>
    <sheet name="Rashodi prema funkcijskoj kl" sheetId="5" r:id="rId5"/>
    <sheet name="Račun financiranja" sheetId="6" r:id="rId6"/>
    <sheet name="Račun financiranja po izvorima" sheetId="9" r:id="rId7"/>
    <sheet name="Programska klasifikacija" sheetId="2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8" l="1"/>
  <c r="B31" i="8" s="1"/>
  <c r="B19" i="8"/>
  <c r="E39" i="8" l="1"/>
  <c r="E19" i="8"/>
  <c r="D19" i="8" l="1"/>
  <c r="D39" i="8"/>
  <c r="G45" i="8"/>
  <c r="F45" i="8"/>
  <c r="G44" i="8"/>
  <c r="F44" i="8"/>
  <c r="G43" i="8"/>
  <c r="F43" i="8"/>
  <c r="G42" i="8"/>
  <c r="F42" i="8"/>
  <c r="G25" i="8"/>
  <c r="F25" i="8"/>
  <c r="G23" i="8"/>
  <c r="F23" i="8"/>
  <c r="I45" i="3" l="1"/>
  <c r="I12" i="3"/>
  <c r="K19" i="3" l="1"/>
  <c r="J19" i="3"/>
  <c r="G113" i="3" l="1"/>
  <c r="G112" i="3" s="1"/>
  <c r="H113" i="3"/>
  <c r="H112" i="3" s="1"/>
  <c r="I113" i="3"/>
  <c r="I112" i="3"/>
  <c r="F113" i="3"/>
  <c r="F112" i="3" s="1"/>
  <c r="J80" i="3" l="1"/>
  <c r="K80" i="3"/>
  <c r="G79" i="3"/>
  <c r="I79" i="3"/>
  <c r="F79" i="3"/>
  <c r="J79" i="3" s="1"/>
  <c r="K59" i="3"/>
  <c r="J59" i="3"/>
  <c r="K79" i="3" l="1"/>
  <c r="K48" i="3" l="1"/>
  <c r="K49" i="3"/>
  <c r="K50" i="3"/>
  <c r="K52" i="3"/>
  <c r="K54" i="3"/>
  <c r="K55" i="3"/>
  <c r="K58" i="3"/>
  <c r="K60" i="3"/>
  <c r="K61" i="3"/>
  <c r="K63" i="3"/>
  <c r="K64" i="3"/>
  <c r="K65" i="3"/>
  <c r="K66" i="3"/>
  <c r="K67" i="3"/>
  <c r="K68" i="3"/>
  <c r="K70" i="3"/>
  <c r="K71" i="3"/>
  <c r="K72" i="3"/>
  <c r="K73" i="3"/>
  <c r="K74" i="3"/>
  <c r="K75" i="3"/>
  <c r="K76" i="3"/>
  <c r="K77" i="3"/>
  <c r="K78" i="3"/>
  <c r="K82" i="3"/>
  <c r="K83" i="3"/>
  <c r="K84" i="3"/>
  <c r="K85" i="3"/>
  <c r="K86" i="3"/>
  <c r="K87" i="3"/>
  <c r="K88" i="3"/>
  <c r="K91" i="3"/>
  <c r="K92" i="3"/>
  <c r="K93" i="3"/>
  <c r="K94" i="3"/>
  <c r="K97" i="3"/>
  <c r="K100" i="3"/>
  <c r="K104" i="3"/>
  <c r="K105" i="3"/>
  <c r="K106" i="3"/>
  <c r="K107" i="3"/>
  <c r="K108" i="3"/>
  <c r="K109" i="3"/>
  <c r="K111" i="3"/>
  <c r="J48" i="3"/>
  <c r="J49" i="3"/>
  <c r="J50" i="3"/>
  <c r="J52" i="3"/>
  <c r="J54" i="3"/>
  <c r="J55" i="3"/>
  <c r="J58" i="3"/>
  <c r="J60" i="3"/>
  <c r="J61" i="3"/>
  <c r="J63" i="3"/>
  <c r="J64" i="3"/>
  <c r="J65" i="3"/>
  <c r="J66" i="3"/>
  <c r="J67" i="3"/>
  <c r="J68" i="3"/>
  <c r="J70" i="3"/>
  <c r="J71" i="3"/>
  <c r="J72" i="3"/>
  <c r="J73" i="3"/>
  <c r="J74" i="3"/>
  <c r="J75" i="3"/>
  <c r="J76" i="3"/>
  <c r="J77" i="3"/>
  <c r="J78" i="3"/>
  <c r="J82" i="3"/>
  <c r="J83" i="3"/>
  <c r="J84" i="3"/>
  <c r="J85" i="3"/>
  <c r="J86" i="3"/>
  <c r="J87" i="3"/>
  <c r="J88" i="3"/>
  <c r="J91" i="3"/>
  <c r="J92" i="3"/>
  <c r="J93" i="3"/>
  <c r="J94" i="3"/>
  <c r="J97" i="3"/>
  <c r="J100" i="3"/>
  <c r="J104" i="3"/>
  <c r="J105" i="3"/>
  <c r="J106" i="3"/>
  <c r="J107" i="3"/>
  <c r="J108" i="3"/>
  <c r="J109" i="3"/>
  <c r="J111" i="3"/>
  <c r="G110" i="3"/>
  <c r="I110" i="3"/>
  <c r="F110" i="3"/>
  <c r="G103" i="3"/>
  <c r="I103" i="3"/>
  <c r="F103" i="3"/>
  <c r="F102" i="3" s="1"/>
  <c r="F101" i="3" s="1"/>
  <c r="I98" i="3"/>
  <c r="G99" i="3"/>
  <c r="G98" i="3" s="1"/>
  <c r="H98" i="3"/>
  <c r="I99" i="3"/>
  <c r="F99" i="3"/>
  <c r="F98" i="3" s="1"/>
  <c r="G96" i="3"/>
  <c r="G95" i="3" s="1"/>
  <c r="H95" i="3"/>
  <c r="I96" i="3"/>
  <c r="I95" i="3" s="1"/>
  <c r="F96" i="3"/>
  <c r="F95" i="3" s="1"/>
  <c r="G90" i="3"/>
  <c r="H89" i="3"/>
  <c r="I90" i="3"/>
  <c r="I89" i="3" s="1"/>
  <c r="F90" i="3"/>
  <c r="F89" i="3" s="1"/>
  <c r="G89" i="3"/>
  <c r="G81" i="3"/>
  <c r="I81" i="3"/>
  <c r="F81" i="3"/>
  <c r="G69" i="3"/>
  <c r="I69" i="3"/>
  <c r="F69" i="3"/>
  <c r="G62" i="3"/>
  <c r="I62" i="3"/>
  <c r="F62" i="3"/>
  <c r="G57" i="3"/>
  <c r="G56" i="3" s="1"/>
  <c r="H56" i="3"/>
  <c r="H45" i="3" s="1"/>
  <c r="I57" i="3"/>
  <c r="F57" i="3"/>
  <c r="G53" i="3"/>
  <c r="I53" i="3"/>
  <c r="G51" i="3"/>
  <c r="I51" i="3"/>
  <c r="G47" i="3"/>
  <c r="I47" i="3"/>
  <c r="F53" i="3"/>
  <c r="F51" i="3"/>
  <c r="F47" i="3"/>
  <c r="G16" i="3"/>
  <c r="H16" i="3"/>
  <c r="I16" i="3"/>
  <c r="G14" i="3"/>
  <c r="H14" i="3"/>
  <c r="I14" i="3"/>
  <c r="F14" i="3"/>
  <c r="F16" i="3"/>
  <c r="G20" i="3"/>
  <c r="H20" i="3"/>
  <c r="I20" i="3"/>
  <c r="K20" i="3" s="1"/>
  <c r="F20" i="3"/>
  <c r="G23" i="3"/>
  <c r="G22" i="3" s="1"/>
  <c r="H23" i="3"/>
  <c r="H22" i="3" s="1"/>
  <c r="I23" i="3"/>
  <c r="F23" i="3"/>
  <c r="F22" i="3" s="1"/>
  <c r="G28" i="3"/>
  <c r="H28" i="3"/>
  <c r="I28" i="3"/>
  <c r="G26" i="3"/>
  <c r="H26" i="3"/>
  <c r="I26" i="3"/>
  <c r="F26" i="3"/>
  <c r="F28" i="3"/>
  <c r="G32" i="3"/>
  <c r="G31" i="3" s="1"/>
  <c r="H32" i="3"/>
  <c r="H31" i="3" s="1"/>
  <c r="H12" i="3" s="1"/>
  <c r="I32" i="3"/>
  <c r="I31" i="3" s="1"/>
  <c r="F32" i="3"/>
  <c r="F31" i="3" s="1"/>
  <c r="G36" i="3"/>
  <c r="H36" i="3"/>
  <c r="I36" i="3"/>
  <c r="F37" i="3"/>
  <c r="F35" i="3" s="1"/>
  <c r="K15" i="3"/>
  <c r="K17" i="3"/>
  <c r="K18" i="3"/>
  <c r="K21" i="3"/>
  <c r="K24" i="3"/>
  <c r="K27" i="3"/>
  <c r="K29" i="3"/>
  <c r="K30" i="3"/>
  <c r="K33" i="3"/>
  <c r="K34" i="3"/>
  <c r="K35" i="3"/>
  <c r="K37" i="3"/>
  <c r="K38" i="3"/>
  <c r="K39" i="3"/>
  <c r="K40" i="3"/>
  <c r="K41" i="3"/>
  <c r="J15" i="3"/>
  <c r="J17" i="3"/>
  <c r="J18" i="3"/>
  <c r="J21" i="3"/>
  <c r="J24" i="3"/>
  <c r="J27" i="3"/>
  <c r="J29" i="3"/>
  <c r="J30" i="3"/>
  <c r="J33" i="3"/>
  <c r="J34" i="3"/>
  <c r="J38" i="3"/>
  <c r="J39" i="3"/>
  <c r="J40" i="3"/>
  <c r="J41" i="3"/>
  <c r="I56" i="3" l="1"/>
  <c r="K56" i="3" s="1"/>
  <c r="K23" i="3"/>
  <c r="K53" i="3"/>
  <c r="F56" i="3"/>
  <c r="J98" i="3"/>
  <c r="I102" i="3"/>
  <c r="I101" i="3" s="1"/>
  <c r="H102" i="3"/>
  <c r="G102" i="3"/>
  <c r="G101" i="3" s="1"/>
  <c r="J89" i="3"/>
  <c r="K110" i="3"/>
  <c r="K98" i="3"/>
  <c r="H46" i="3"/>
  <c r="K57" i="3"/>
  <c r="K62" i="3"/>
  <c r="K69" i="3"/>
  <c r="K81" i="3"/>
  <c r="K90" i="3"/>
  <c r="K99" i="3"/>
  <c r="I13" i="3"/>
  <c r="K16" i="3"/>
  <c r="J28" i="3"/>
  <c r="H13" i="3"/>
  <c r="K89" i="3"/>
  <c r="F46" i="3"/>
  <c r="J110" i="3"/>
  <c r="J20" i="3"/>
  <c r="J14" i="3"/>
  <c r="I25" i="3"/>
  <c r="G13" i="3"/>
  <c r="K95" i="3"/>
  <c r="J90" i="3"/>
  <c r="F13" i="3"/>
  <c r="F12" i="3" s="1"/>
  <c r="J16" i="3"/>
  <c r="K47" i="3"/>
  <c r="K51" i="3"/>
  <c r="J81" i="3"/>
  <c r="K96" i="3"/>
  <c r="J51" i="3"/>
  <c r="J47" i="3"/>
  <c r="J23" i="3"/>
  <c r="G25" i="3"/>
  <c r="K28" i="3"/>
  <c r="K14" i="3"/>
  <c r="J103" i="3"/>
  <c r="J99" i="3"/>
  <c r="J95" i="3"/>
  <c r="J69" i="3"/>
  <c r="K103" i="3"/>
  <c r="I22" i="3"/>
  <c r="J96" i="3"/>
  <c r="J62" i="3"/>
  <c r="J57" i="3"/>
  <c r="J53" i="3"/>
  <c r="G46" i="3"/>
  <c r="G45" i="3" s="1"/>
  <c r="G44" i="3" s="1"/>
  <c r="I46" i="3"/>
  <c r="K36" i="3"/>
  <c r="K31" i="3"/>
  <c r="F25" i="3"/>
  <c r="F36" i="3"/>
  <c r="J36" i="3" s="1"/>
  <c r="K32" i="3"/>
  <c r="H25" i="3"/>
  <c r="J32" i="3"/>
  <c r="J31" i="3"/>
  <c r="J26" i="3"/>
  <c r="K26" i="3"/>
  <c r="J35" i="3"/>
  <c r="J37" i="3"/>
  <c r="J56" i="3" l="1"/>
  <c r="F45" i="3"/>
  <c r="H101" i="3"/>
  <c r="H44" i="3" s="1"/>
  <c r="K102" i="3"/>
  <c r="G12" i="3"/>
  <c r="G11" i="3" s="1"/>
  <c r="J13" i="3"/>
  <c r="K13" i="3"/>
  <c r="J25" i="3"/>
  <c r="K25" i="3"/>
  <c r="J22" i="3"/>
  <c r="K22" i="3"/>
  <c r="H11" i="3"/>
  <c r="K46" i="3"/>
  <c r="J46" i="3"/>
  <c r="J101" i="3"/>
  <c r="J102" i="3"/>
  <c r="K101" i="3" l="1"/>
  <c r="J12" i="3"/>
  <c r="I44" i="3"/>
  <c r="K45" i="3"/>
  <c r="J45" i="3"/>
  <c r="K12" i="3"/>
  <c r="I11" i="3"/>
  <c r="K11" i="3" s="1"/>
  <c r="F11" i="3"/>
  <c r="F44" i="3"/>
  <c r="J11" i="3" l="1"/>
  <c r="K44" i="3"/>
  <c r="J44" i="3"/>
  <c r="G13" i="5"/>
  <c r="G14" i="5"/>
  <c r="G15" i="5"/>
  <c r="F13" i="5"/>
  <c r="F14" i="5"/>
  <c r="F15" i="5"/>
  <c r="F13" i="8" l="1"/>
  <c r="F15" i="8"/>
  <c r="F17" i="8"/>
  <c r="F18" i="8"/>
  <c r="F20" i="8"/>
  <c r="G13" i="8"/>
  <c r="G15" i="8"/>
  <c r="G17" i="8"/>
  <c r="G18" i="8"/>
  <c r="G20" i="8"/>
  <c r="G21" i="8"/>
  <c r="G22" i="8"/>
  <c r="G24" i="8"/>
  <c r="F21" i="8"/>
  <c r="F22" i="8"/>
  <c r="F24" i="8"/>
  <c r="G33" i="8"/>
  <c r="G35" i="8"/>
  <c r="G37" i="8"/>
  <c r="G38" i="8"/>
  <c r="G40" i="8"/>
  <c r="G41" i="8"/>
  <c r="F33" i="8"/>
  <c r="F35" i="8"/>
  <c r="F37" i="8"/>
  <c r="F38" i="8"/>
  <c r="F40" i="8"/>
  <c r="F41" i="8"/>
  <c r="K22" i="10" l="1"/>
  <c r="J22" i="10"/>
  <c r="K21" i="10"/>
  <c r="J21" i="10"/>
  <c r="K10" i="10"/>
  <c r="K11" i="10"/>
  <c r="K13" i="10"/>
  <c r="K14" i="10"/>
  <c r="I9" i="10"/>
  <c r="J14" i="10"/>
  <c r="J13" i="10"/>
  <c r="J11" i="10"/>
  <c r="J10" i="10"/>
  <c r="C19" i="8" l="1"/>
  <c r="E16" i="8"/>
  <c r="D16" i="8"/>
  <c r="C16" i="8"/>
  <c r="B16" i="8"/>
  <c r="B11" i="8" s="1"/>
  <c r="E14" i="8"/>
  <c r="D14" i="8"/>
  <c r="C14" i="8"/>
  <c r="B14" i="8"/>
  <c r="E12" i="8"/>
  <c r="D12" i="8"/>
  <c r="D11" i="8" s="1"/>
  <c r="C12" i="8"/>
  <c r="B12" i="8"/>
  <c r="B36" i="8"/>
  <c r="B34" i="8"/>
  <c r="B32" i="8"/>
  <c r="C39" i="8"/>
  <c r="C36" i="8"/>
  <c r="C32" i="8"/>
  <c r="C34" i="8"/>
  <c r="E11" i="8" l="1"/>
  <c r="F19" i="8"/>
  <c r="F14" i="8"/>
  <c r="F12" i="8"/>
  <c r="F16" i="8"/>
  <c r="G16" i="8"/>
  <c r="G19" i="8"/>
  <c r="G14" i="8"/>
  <c r="G12" i="8"/>
  <c r="C11" i="8"/>
  <c r="C31" i="8"/>
  <c r="F39" i="8"/>
  <c r="E36" i="8"/>
  <c r="E34" i="8"/>
  <c r="E32" i="8"/>
  <c r="F32" i="8" s="1"/>
  <c r="F36" i="8" l="1"/>
  <c r="E31" i="8"/>
  <c r="F31" i="8" s="1"/>
  <c r="G11" i="8"/>
  <c r="F11" i="8"/>
  <c r="F34" i="8"/>
  <c r="D32" i="8"/>
  <c r="D34" i="8"/>
  <c r="G34" i="8" s="1"/>
  <c r="D36" i="8"/>
  <c r="G36" i="8" s="1"/>
  <c r="G39" i="8"/>
  <c r="B12" i="5"/>
  <c r="B11" i="5" s="1"/>
  <c r="E12" i="5"/>
  <c r="D12" i="5"/>
  <c r="D11" i="5" s="1"/>
  <c r="C12" i="5"/>
  <c r="C11" i="5" s="1"/>
  <c r="G32" i="8" l="1"/>
  <c r="D31" i="8"/>
  <c r="G12" i="5"/>
  <c r="F12" i="5"/>
  <c r="E11" i="5"/>
  <c r="G31" i="8"/>
  <c r="G11" i="5" l="1"/>
  <c r="F11" i="5"/>
  <c r="H23" i="10"/>
  <c r="G23" i="10"/>
  <c r="I12" i="10"/>
  <c r="H12" i="10"/>
  <c r="G12" i="10"/>
  <c r="F12" i="10"/>
  <c r="G9" i="10"/>
  <c r="F9" i="10"/>
  <c r="J12" i="10" l="1"/>
  <c r="K12" i="10"/>
  <c r="K23" i="10"/>
  <c r="J23" i="10"/>
  <c r="H15" i="10"/>
  <c r="H24" i="10" s="1"/>
  <c r="G15" i="10"/>
  <c r="G24" i="10" s="1"/>
  <c r="F15" i="10"/>
  <c r="F24" i="10" s="1"/>
  <c r="J9" i="10"/>
  <c r="I15" i="10"/>
  <c r="K9" i="10"/>
  <c r="I24" i="10" l="1"/>
  <c r="K15" i="10"/>
  <c r="J15" i="10"/>
  <c r="K24" i="10" l="1"/>
  <c r="J24" i="10"/>
</calcChain>
</file>

<file path=xl/sharedStrings.xml><?xml version="1.0" encoding="utf-8"?>
<sst xmlns="http://schemas.openxmlformats.org/spreadsheetml/2006/main" count="436" uniqueCount="282">
  <si>
    <t>PRIHODI UKUPNO</t>
  </si>
  <si>
    <t>RASHODI UKUPNO</t>
  </si>
  <si>
    <t>Razred</t>
  </si>
  <si>
    <t>Skupina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</si>
  <si>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</si>
  <si>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</si>
  <si>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</si>
  <si>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</si>
  <si>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</si>
  <si>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UKUPNI RASHODI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</si>
  <si>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</si>
  <si>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</si>
  <si>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</si>
  <si>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</si>
  <si>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</si>
  <si>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</si>
  <si>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</si>
  <si>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</si>
  <si>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</si>
  <si>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</si>
  <si>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</si>
  <si>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</si>
  <si>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Izvršenje 2022.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</si>
  <si>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</si>
  <si>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</si>
  <si>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</si>
  <si>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</si>
  <si>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</si>
  <si>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</si>
  <si>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</si>
  <si>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Brojčana oznaka i naziv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</si>
  <si>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</si>
  <si>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</si>
  <si>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</si>
  <si>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</si>
  <si>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</si>
  <si>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</si>
  <si>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</si>
  <si>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</si>
  <si>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</si>
  <si>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</si>
  <si>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</si>
  <si>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RAZLIKA - VIŠAK / MANJAK</t>
  </si>
  <si>
    <t>Prihodi od upravnih i administrativnih pristojbi, pristojbi po posebnim propisima i naknada</t>
  </si>
  <si>
    <t>Naknade građanima i kućanstvima na temelju osiguranja i druge naknade</t>
  </si>
  <si>
    <t>Financijski rashodi</t>
  </si>
  <si>
    <t>Ostali rashodi</t>
  </si>
  <si>
    <t>09 Obrazovanje</t>
  </si>
  <si>
    <t>091 Predškolsko i osnovnoškolsko obrazovanje</t>
  </si>
  <si>
    <t>096 Dodatne usluge u obrazovanju</t>
  </si>
  <si>
    <t>098 Usluge u obrazovanju koje nisu drugdje svrstane</t>
  </si>
  <si>
    <r>
      <t xml:space="preserve">  </t>
    </r>
    <r>
      <rPr>
        <sz val="10"/>
        <rFont val="Arial"/>
        <family val="2"/>
      </rPr>
      <t>32 Vlastiti prihodi</t>
    </r>
  </si>
  <si>
    <t>44 Decentralizirana sredtva</t>
  </si>
  <si>
    <t>5  Pomoći</t>
  </si>
  <si>
    <t>56 Fondovi EU</t>
  </si>
  <si>
    <t>52 Ostale pomoći</t>
  </si>
  <si>
    <t>58 Ostale pomoći-proračunski korisnici</t>
  </si>
  <si>
    <t>43 Prihodi za posebne namjene-proračunski korisnici</t>
  </si>
  <si>
    <t>62 Donacije-proračunski korisnici</t>
  </si>
  <si>
    <t>Izvorni plan 2023.</t>
  </si>
  <si>
    <t>Indeks                                5/4*100</t>
  </si>
  <si>
    <t>Izvršenje 2023.</t>
  </si>
  <si>
    <t>Indeks                                5/2*100</t>
  </si>
  <si>
    <t xml:space="preserve"> RAČUN PRIHODA I RASHODA </t>
  </si>
  <si>
    <t xml:space="preserve"> IZVJEŠTAJ O PRIHODIMA  PREMA IZVORIMA FINANCIRANJA</t>
  </si>
  <si>
    <t>IZVJEŠTAJ O RASHODIMA PREMA IZVORIMA FINANCIRANJA</t>
  </si>
  <si>
    <t>IZVJEŠTAJ O RASHODIMA PREMA FUNKCIJSKOJ KLASIFIKACIJI</t>
  </si>
  <si>
    <t>Pomoći proračunskim korisnicima iz proračuna koji im nije nadležan</t>
  </si>
  <si>
    <t>Prihodi od financijske imovine</t>
  </si>
  <si>
    <t>Kamate na oročena sredstva i depozite po viđenju</t>
  </si>
  <si>
    <t>Prihodi po posebnim propisima</t>
  </si>
  <si>
    <t>Ostali nespomenuti prihodi</t>
  </si>
  <si>
    <t>OSTVARENJE/IZVRŠENJE  1.-12.2022.</t>
  </si>
  <si>
    <t>IZVORNI PLAN ILI REBALANS 2023.</t>
  </si>
  <si>
    <t>TEKUĆI PLAN 2023.</t>
  </si>
  <si>
    <t>INDEKS              5/2*100</t>
  </si>
  <si>
    <t>INDEKS          5/4*100</t>
  </si>
  <si>
    <t>OSTVARENJE/IZVRŠENJE  1.-12.2023.</t>
  </si>
  <si>
    <t>INDEKS                  5/2*100</t>
  </si>
  <si>
    <t xml:space="preserve">INDEKS            5/4*100               </t>
  </si>
  <si>
    <t>INDEKS                                5/2*100</t>
  </si>
  <si>
    <t>INDEKS                                5/4*100</t>
  </si>
  <si>
    <t>Prihodi od prodaje proizvoda i roba te pruženih usluga</t>
  </si>
  <si>
    <t>Prihodi od pruženih usluga</t>
  </si>
  <si>
    <t>BROJČANA OZNAKA I NAZIV</t>
  </si>
  <si>
    <t xml:space="preserve">OSTVARENJE/IZVRŠENJE 
1.-12.2022. </t>
  </si>
  <si>
    <t xml:space="preserve">OSTVARENJE/IZVRŠENJE 
1.-12.2023. </t>
  </si>
  <si>
    <t>UKUPNI PRIHODI</t>
  </si>
  <si>
    <t>Pomoći od izvanproračunskih korisnika</t>
  </si>
  <si>
    <t>Tekuće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</si>
  <si>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</si>
  <si>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</si>
  <si>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Donacije od pravnih i fizičkih ososba izvan općeg proračuna i povrat donacija po protestiranim jamstvima</t>
  </si>
  <si>
    <t>Tekuće donacije</t>
  </si>
  <si>
    <t>Prihodi od nadležnog proračuna i od HZZo-a temeljem ugovornih obveza</t>
  </si>
  <si>
    <t>Prihodi od nadležnog proračunaza financiranjeredovne djelatnosti proračunskih korisnika</t>
  </si>
  <si>
    <t>Prihodi od nadležnog proračuna za financiranje rashoda poslovanja</t>
  </si>
  <si>
    <t>Prihodi od prodaje građevinskih objekata</t>
  </si>
  <si>
    <t>Stambeni objekti</t>
  </si>
  <si>
    <t>…</t>
  </si>
  <si>
    <t>Plaće (Bruto)</t>
  </si>
  <si>
    <t>Plaće za redovan rad</t>
  </si>
  <si>
    <t>Plaće za prekovremeni rad</t>
  </si>
  <si>
    <t>Ostali rashodi za zaposlene</t>
  </si>
  <si>
    <t>Doprinosi na plaće</t>
  </si>
  <si>
    <t>Dop.za obvezno zdravstv.osig</t>
  </si>
  <si>
    <t>Dop.za obvezno osig.u.sl.nezaposl.</t>
  </si>
  <si>
    <t>Naknade troškova zaposlenima</t>
  </si>
  <si>
    <t>Službena putovanja</t>
  </si>
  <si>
    <t>Stručna usavršavanja</t>
  </si>
  <si>
    <t>Ostale naknade zaposlenima</t>
  </si>
  <si>
    <t>Rashodi za materijal i energiju</t>
  </si>
  <si>
    <t>Uredski materijal</t>
  </si>
  <si>
    <t>Materijal i sirovine</t>
  </si>
  <si>
    <t>Energija</t>
  </si>
  <si>
    <t>Materijal i dijelovi za tekuće i investicijsko održavanje</t>
  </si>
  <si>
    <t>Sitni inventar</t>
  </si>
  <si>
    <t>Službena, radna i zaštitna odjeća i obuća</t>
  </si>
  <si>
    <t>Rashodi za usluge</t>
  </si>
  <si>
    <t>Usluge telefona,pošte</t>
  </si>
  <si>
    <t>Usluge tekućeg i investicijskog održavanja</t>
  </si>
  <si>
    <t>Promidžbeni materijal</t>
  </si>
  <si>
    <t>Komunalne usluge</t>
  </si>
  <si>
    <t>Zakupnine i najamnine</t>
  </si>
  <si>
    <t>Zdravstvene usluge</t>
  </si>
  <si>
    <t>Intelektualne usluge</t>
  </si>
  <si>
    <t>Računalne usluge</t>
  </si>
  <si>
    <t>Ostale usluge</t>
  </si>
  <si>
    <t>Ostali nespomenuti rashodi poslovanja</t>
  </si>
  <si>
    <t>Naknade za rad pred. i izvr. tijela, povjer. i sl.</t>
  </si>
  <si>
    <t>Premije osiguranja</t>
  </si>
  <si>
    <t>Reprezentacija</t>
  </si>
  <si>
    <t>Članarine</t>
  </si>
  <si>
    <t>Pristojbe i naknade</t>
  </si>
  <si>
    <t>Troškovi sudskih postupaka</t>
  </si>
  <si>
    <t>Bankarske usluge i usluge platnog prometa</t>
  </si>
  <si>
    <t>Negativne tečajne razlike i valutna klauzula</t>
  </si>
  <si>
    <t>Zatezne kamate</t>
  </si>
  <si>
    <t>Ostali nespomenuti financijski rashodi</t>
  </si>
  <si>
    <t>Tekuće donacije u naravi</t>
  </si>
  <si>
    <t>Oprema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</si>
  <si>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</si>
  <si>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</si>
  <si>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</si>
  <si>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</si>
  <si>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</si>
  <si>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</si>
  <si>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</si>
  <si>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INDEKS                                   5/2*100</t>
  </si>
  <si>
    <t>INDEKS                                   5/4*100</t>
  </si>
  <si>
    <t>Prihodi od prodaje proizv. i robe te pruž. usluga,prihodi od donacija te povrati po protestiranim jamstvima</t>
  </si>
  <si>
    <t>Kapitalne donacije</t>
  </si>
  <si>
    <t>Prihodi od nadležnog proračuna za nabavu nefinancijske imovine</t>
  </si>
  <si>
    <t>Ostali financijski rashodi</t>
  </si>
  <si>
    <t>Naknade građanima i kućanstvima u naravi</t>
  </si>
  <si>
    <t>Ostale naknade građanima i kućanstvima iz proračuna</t>
  </si>
  <si>
    <t>Plaće za posebne uvjete rada</t>
  </si>
  <si>
    <t>GODIŠNJI IZVJEŠTAJ O IZVRŠENJU FINANCIJSKOG PLANA PRORAČUNSKOG KORISNIKA JEDINICE LOKALNE I PODRUČNE (REGIONALNE) SAMOUPRAVE 
ZA 2023. GODINU</t>
  </si>
  <si>
    <t>IZVJEŠTAJ O PRIHODIMA I RASHODIMA PREMA EKONOMSKOJ KLASIFIKACIJI</t>
  </si>
  <si>
    <t>Uredska oprema i namještaj</t>
  </si>
  <si>
    <t>Naknade troškova osobama izvan radnog odnosa</t>
  </si>
  <si>
    <t>Dodatna ulaganja na građevinskim objektima</t>
  </si>
  <si>
    <t>Naknade za prijevoz, za rad na terenu i odvojeni život</t>
  </si>
  <si>
    <t>INDEKS                  5/4*100</t>
  </si>
  <si>
    <t>Rashodi za dodatna ulaganja na financijskoj imovini</t>
  </si>
  <si>
    <t>Tekuće pomoći temeljem prijenosa EU sredstava - Erasmus</t>
  </si>
  <si>
    <t>IZVORNI PLAN  2023.</t>
  </si>
  <si>
    <t>IZVORNI PLAN/REBALANS  2023.</t>
  </si>
  <si>
    <t>IZVORNI PLAN 2023.*</t>
  </si>
  <si>
    <t>IZVORNI PLAN/REBALANS 2023.*</t>
  </si>
  <si>
    <t>IZVORNI PLAN  2023.*</t>
  </si>
  <si>
    <t>IZVORNI PLAN/REBALANS 2023.</t>
  </si>
  <si>
    <t>Izvorni plan/rebalans 2023.</t>
  </si>
  <si>
    <t>PRENESENI VIŠAK IZ PRETHODNE GODINE</t>
  </si>
  <si>
    <t>PRIJENOS VIŠKA U SLJEDEĆE RAZDOBLJE</t>
  </si>
  <si>
    <t>59 Pomoći Fondovi EU</t>
  </si>
  <si>
    <t>72 Prihodi od prodaje nefin.imovine</t>
  </si>
  <si>
    <t>II. POSEBNI DIO</t>
  </si>
  <si>
    <t>IZVJEŠTAJ PO PROGRAMSKOJ KLASIFIKACIJI</t>
  </si>
  <si>
    <t>IZVORNI PLAN ILI REBALANS N.*</t>
  </si>
  <si>
    <t>INDEKS**</t>
  </si>
  <si>
    <t>OŠ VLADIMIR NAZOR PLOČE</t>
  </si>
  <si>
    <t xml:space="preserve"> IZVRŠENJE 2023.
N. </t>
  </si>
  <si>
    <t>IZVORI FINANCIRANJA UKUPNO</t>
  </si>
  <si>
    <t>Pomoći</t>
  </si>
  <si>
    <t>Tekuće pomoći-Erasmu</t>
  </si>
  <si>
    <t>Prihodi od nef.imovine</t>
  </si>
  <si>
    <t>Prihodi po poseb.propisima</t>
  </si>
  <si>
    <t>Donacije</t>
  </si>
  <si>
    <t>Prihodi od nadl.proračuna</t>
  </si>
  <si>
    <t>Rezultat</t>
  </si>
  <si>
    <t>Program  1206</t>
  </si>
  <si>
    <t>EU projekt UO za obrazovanje, kulturu i sport</t>
  </si>
  <si>
    <t>Aktivnost T120602</t>
  </si>
  <si>
    <t>Eur.soc.fond ZAJEDNO MOŽEMO SVE</t>
  </si>
  <si>
    <t>Izvor financiranja 1.1.</t>
  </si>
  <si>
    <t>Opći prihodi i primici</t>
  </si>
  <si>
    <t>Plaće</t>
  </si>
  <si>
    <t>Ostali rashodi za zap.</t>
  </si>
  <si>
    <t>Izvor financiranja 5.6.</t>
  </si>
  <si>
    <t>Fondovi EU</t>
  </si>
  <si>
    <t>Program 1207</t>
  </si>
  <si>
    <t>Zakonski standard ustanova u obrazovanju</t>
  </si>
  <si>
    <t>Aktivnost A120701</t>
  </si>
  <si>
    <t>Osiguravanje uvjeta rada za redovno poslovanje OŠ</t>
  </si>
  <si>
    <t>Namirnice</t>
  </si>
  <si>
    <t>Električna energija</t>
  </si>
  <si>
    <t>Materijal i dijelovi za tek.inv.o.</t>
  </si>
  <si>
    <t>Prijevoz,telefon,pošt.</t>
  </si>
  <si>
    <t>Komunalni troškovi</t>
  </si>
  <si>
    <t>Zakupnine</t>
  </si>
  <si>
    <t>Intel.usluge</t>
  </si>
  <si>
    <t>Izvor 4.4.</t>
  </si>
  <si>
    <t>Decentralizirana sredstva</t>
  </si>
  <si>
    <t xml:space="preserve">Sl.put </t>
  </si>
  <si>
    <t>Seminari</t>
  </si>
  <si>
    <t>Naknada za koriš.sl.auta</t>
  </si>
  <si>
    <t>Rashodi za metrijal i energiju</t>
  </si>
  <si>
    <t>Uredski mat. I ost.mat.rashodi</t>
  </si>
  <si>
    <t>Materijali dijelovi za tek.inv.o.</t>
  </si>
  <si>
    <t>Usluge tel.pošte i prijevoza</t>
  </si>
  <si>
    <t>Usluge tek. I inv.održavanja</t>
  </si>
  <si>
    <t>Ostale nesp.usluge</t>
  </si>
  <si>
    <t>Ostali neso.rashodi poslovanja</t>
  </si>
  <si>
    <t>Premije osiguranja imocine</t>
  </si>
  <si>
    <t>Usluge banaka</t>
  </si>
  <si>
    <t>Izvor financiranja 5.8.</t>
  </si>
  <si>
    <t>Ostale pomoći - proračunski korisnici</t>
  </si>
  <si>
    <t>Naknade,nagrade i ostalo</t>
  </si>
  <si>
    <t>Doprinosi zdravstveno</t>
  </si>
  <si>
    <t>Naknade za prijevoz</t>
  </si>
  <si>
    <t>Ostale pristojbe i naknade</t>
  </si>
  <si>
    <t>Aktivnost 120702</t>
  </si>
  <si>
    <t>Investicijska ulaganja u osnovne škole</t>
  </si>
  <si>
    <t>Izvor financiranja 4.4.</t>
  </si>
  <si>
    <t>Program A1208</t>
  </si>
  <si>
    <t>Program ustanova u obrazovanju iznad standarda</t>
  </si>
  <si>
    <t>Aktivnost A120801</t>
  </si>
  <si>
    <t>Poticanje demografskog razvitka</t>
  </si>
  <si>
    <t>Aktivnost A120804</t>
  </si>
  <si>
    <t>Financiranje školskih projekata</t>
  </si>
  <si>
    <t>Izvor financiranja 5.9.</t>
  </si>
  <si>
    <t>Pomoći/Fondovi EU</t>
  </si>
  <si>
    <t>Ostali nenavedeni rashosi</t>
  </si>
  <si>
    <t>Dnevnice za sl.put u inozemstvo</t>
  </si>
  <si>
    <t>Seminari,savjetovanja</t>
  </si>
  <si>
    <t>Literatura</t>
  </si>
  <si>
    <t>Naknada troškova osobama izvan radnog odnosa</t>
  </si>
  <si>
    <t>Ostale nespomenute usluge</t>
  </si>
  <si>
    <t xml:space="preserve">Ostali nespomenuti rashodi </t>
  </si>
  <si>
    <t>Rashodi za nabavu dugotrajne imovine</t>
  </si>
  <si>
    <t>Postrojenja i oprema</t>
  </si>
  <si>
    <t>Oprema za grijanje</t>
  </si>
  <si>
    <t>Aktivnost A120808</t>
  </si>
  <si>
    <t>Nabava udžbenika za učenike OŠ</t>
  </si>
  <si>
    <t>Ostale pomoći</t>
  </si>
  <si>
    <t>Ostale naknade građanima iz proračuna</t>
  </si>
  <si>
    <t>Rashodi za nabavu nefin.imovine</t>
  </si>
  <si>
    <t>Knjige-udžbenici</t>
  </si>
  <si>
    <t>Aktivnost A120810</t>
  </si>
  <si>
    <t>Ostale aktivnosti osnovnih škola</t>
  </si>
  <si>
    <t>Izvor financiranja 4.3.</t>
  </si>
  <si>
    <t>Prihodi za posebne namjene proračunski korisnici</t>
  </si>
  <si>
    <t>Naknade troškoca zaposlenima</t>
  </si>
  <si>
    <t>sl.putovanja</t>
  </si>
  <si>
    <t>seminari</t>
  </si>
  <si>
    <t>Ostale usluge za prijevoz</t>
  </si>
  <si>
    <t>Ostali nespomenuti rashodi</t>
  </si>
  <si>
    <t>Izvor financiranja 6.2.</t>
  </si>
  <si>
    <t>Donacije proračunski korisnici</t>
  </si>
  <si>
    <t>Aktivnost A120811</t>
  </si>
  <si>
    <t>Dodatne djelatnosti osnovnih škola</t>
  </si>
  <si>
    <t>Izvor financiranja 3.2.</t>
  </si>
  <si>
    <t>Vlastiti prihodi proračunski korisnici</t>
  </si>
  <si>
    <t>Izvor financiranja 7.2.</t>
  </si>
  <si>
    <t>Prihodi od prodaje nefin.imovine</t>
  </si>
  <si>
    <t>Aktivnost A120818</t>
  </si>
  <si>
    <t>Organizacija prehrane u osnovnim školama</t>
  </si>
  <si>
    <t>Rashodi za materijal-namirnice</t>
  </si>
  <si>
    <t>Aktivnost A120819</t>
  </si>
  <si>
    <t>Opskrba školskih ustanova higijenskim potrepštinama</t>
  </si>
  <si>
    <t>4=3/2*100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</si>
</sst>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19" fillId="2" borderId="3" xfId="0" quotePrefix="1" applyFont="1" applyFill="1" applyBorder="1" applyAlignment="1">
      <alignment horizontal="left" vertical="center"/>
    </xf>
    <xf numFmtId="0" fontId="19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9" fillId="2" borderId="3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3" fontId="6" fillId="5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 applyProtection="1">
      <alignment horizontal="left" vertical="center"/>
    </xf>
    <xf numFmtId="0" fontId="9" fillId="5" borderId="3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 applyProtection="1">
      <alignment horizontal="center" vertical="center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3" fontId="6" fillId="6" borderId="3" xfId="0" applyNumberFormat="1" applyFont="1" applyFill="1" applyBorder="1" applyAlignment="1">
      <alignment horizontal="right"/>
    </xf>
    <xf numFmtId="0" fontId="20" fillId="5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horizontal="left" vertical="center" wrapText="1"/>
    </xf>
    <xf numFmtId="3" fontId="6" fillId="7" borderId="4" xfId="0" applyNumberFormat="1" applyFont="1" applyFill="1" applyBorder="1" applyAlignment="1">
      <alignment horizontal="right"/>
    </xf>
    <xf numFmtId="3" fontId="6" fillId="7" borderId="3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7" fillId="5" borderId="3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4" fillId="0" borderId="0" xfId="0" applyFont="1" applyBorder="1" applyAlignment="1">
      <alignment horizontal="right" vertical="center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3" fontId="9" fillId="2" borderId="0" xfId="0" applyNumberFormat="1" applyFont="1" applyFill="1" applyBorder="1" applyAlignment="1" applyProtection="1">
      <alignment horizontal="right" wrapText="1"/>
    </xf>
    <xf numFmtId="3" fontId="6" fillId="2" borderId="0" xfId="0" quotePrefix="1" applyNumberFormat="1" applyFont="1" applyFill="1" applyBorder="1" applyAlignment="1">
      <alignment horizontal="right"/>
    </xf>
    <xf numFmtId="0" fontId="6" fillId="0" borderId="0" xfId="0" quotePrefix="1" applyFont="1" applyBorder="1" applyAlignment="1">
      <alignment horizontal="left" wrapText="1"/>
    </xf>
    <xf numFmtId="0" fontId="6" fillId="0" borderId="0" xfId="0" quotePrefix="1" applyFont="1" applyBorder="1" applyAlignment="1">
      <alignment horizontal="center" wrapText="1"/>
    </xf>
    <xf numFmtId="0" fontId="6" fillId="0" borderId="0" xfId="0" quotePrefix="1" applyNumberFormat="1" applyFont="1" applyFill="1" applyBorder="1" applyAlignment="1" applyProtection="1">
      <alignment horizontal="left"/>
    </xf>
    <xf numFmtId="3" fontId="9" fillId="2" borderId="0" xfId="0" quotePrefix="1" applyNumberFormat="1" applyFont="1" applyFill="1" applyBorder="1" applyAlignment="1">
      <alignment horizontal="right"/>
    </xf>
    <xf numFmtId="0" fontId="16" fillId="0" borderId="0" xfId="0" applyFont="1" applyBorder="1" applyAlignment="1">
      <alignment wrapText="1"/>
    </xf>
    <xf numFmtId="0" fontId="9" fillId="0" borderId="0" xfId="0" quotePrefix="1" applyFont="1" applyBorder="1" applyAlignment="1">
      <alignment horizontal="left" wrapText="1"/>
    </xf>
    <xf numFmtId="0" fontId="9" fillId="0" borderId="0" xfId="0" quotePrefix="1" applyFont="1" applyBorder="1" applyAlignment="1">
      <alignment horizontal="center" wrapText="1"/>
    </xf>
    <xf numFmtId="0" fontId="9" fillId="0" borderId="0" xfId="0" quotePrefix="1" applyNumberFormat="1" applyFont="1" applyFill="1" applyBorder="1" applyAlignment="1" applyProtection="1">
      <alignment horizontal="left"/>
    </xf>
    <xf numFmtId="0" fontId="11" fillId="0" borderId="0" xfId="0" applyFont="1" applyBorder="1" applyAlignment="1">
      <alignment wrapText="1"/>
    </xf>
    <xf numFmtId="0" fontId="0" fillId="0" borderId="0" xfId="0" applyBorder="1"/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0" borderId="2" xfId="0" quotePrefix="1" applyFont="1" applyBorder="1" applyAlignment="1">
      <alignment horizontal="center" wrapText="1"/>
    </xf>
    <xf numFmtId="0" fontId="3" fillId="0" borderId="2" xfId="0" quotePrefix="1" applyFont="1" applyBorder="1" applyAlignment="1">
      <alignment horizontal="left" wrapText="1"/>
    </xf>
    <xf numFmtId="0" fontId="3" fillId="0" borderId="2" xfId="0" quotePrefix="1" applyNumberFormat="1" applyFont="1" applyFill="1" applyBorder="1" applyAlignment="1" applyProtection="1">
      <alignment horizontal="left"/>
    </xf>
    <xf numFmtId="0" fontId="0" fillId="6" borderId="0" xfId="0" applyFill="1"/>
    <xf numFmtId="0" fontId="0" fillId="5" borderId="0" xfId="0" applyFill="1"/>
    <xf numFmtId="3" fontId="6" fillId="5" borderId="3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3" fontId="3" fillId="5" borderId="3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0" fillId="2" borderId="0" xfId="0" applyFont="1" applyFill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0" fontId="7" fillId="4" borderId="3" xfId="0" applyNumberFormat="1" applyFont="1" applyFill="1" applyBorder="1" applyAlignment="1" applyProtection="1">
      <alignment horizontal="left" vertical="center" wrapText="1"/>
    </xf>
    <xf numFmtId="3" fontId="3" fillId="4" borderId="4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 applyProtection="1">
      <alignment horizontal="left" vertical="center" wrapText="1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7" fillId="5" borderId="3" xfId="0" quotePrefix="1" applyFont="1" applyFill="1" applyBorder="1" applyAlignment="1">
      <alignment horizontal="left" vertical="center"/>
    </xf>
    <xf numFmtId="0" fontId="19" fillId="5" borderId="3" xfId="0" quotePrefix="1" applyFont="1" applyFill="1" applyBorder="1" applyAlignment="1">
      <alignment horizontal="left" vertical="center"/>
    </xf>
    <xf numFmtId="0" fontId="19" fillId="5" borderId="3" xfId="0" quotePrefix="1" applyFont="1" applyFill="1" applyBorder="1" applyAlignment="1">
      <alignment horizontal="left" vertical="center" wrapText="1"/>
    </xf>
    <xf numFmtId="0" fontId="6" fillId="2" borderId="1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left" wrapText="1"/>
    </xf>
    <xf numFmtId="0" fontId="6" fillId="2" borderId="2" xfId="0" quotePrefix="1" applyFont="1" applyFill="1" applyBorder="1" applyAlignment="1">
      <alignment horizontal="center" wrapText="1"/>
    </xf>
    <xf numFmtId="0" fontId="6" fillId="2" borderId="2" xfId="0" quotePrefix="1" applyNumberFormat="1" applyFont="1" applyFill="1" applyBorder="1" applyAlignment="1" applyProtection="1">
      <alignment horizontal="left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3" fontId="3" fillId="2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/>
    </xf>
    <xf numFmtId="0" fontId="0" fillId="0" borderId="3" xfId="0" applyBorder="1"/>
    <xf numFmtId="0" fontId="1" fillId="0" borderId="0" xfId="0" applyFont="1"/>
    <xf numFmtId="3" fontId="0" fillId="0" borderId="3" xfId="0" applyNumberFormat="1" applyBorder="1"/>
    <xf numFmtId="0" fontId="3" fillId="2" borderId="4" xfId="0" applyNumberFormat="1" applyFont="1" applyFill="1" applyBorder="1" applyAlignment="1">
      <alignment horizontal="right"/>
    </xf>
    <xf numFmtId="0" fontId="3" fillId="5" borderId="4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center" wrapText="1"/>
    </xf>
    <xf numFmtId="3" fontId="3" fillId="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3" fontId="3" fillId="4" borderId="3" xfId="0" applyNumberFormat="1" applyFont="1" applyFill="1" applyBorder="1" applyAlignment="1">
      <alignment horizontal="left" wrapText="1"/>
    </xf>
    <xf numFmtId="3" fontId="3" fillId="5" borderId="3" xfId="0" applyNumberFormat="1" applyFont="1" applyFill="1" applyBorder="1" applyAlignment="1">
      <alignment horizontal="left" wrapText="1"/>
    </xf>
    <xf numFmtId="3" fontId="3" fillId="2" borderId="3" xfId="0" applyNumberFormat="1" applyFont="1" applyFill="1" applyBorder="1" applyAlignment="1">
      <alignment horizontal="left" wrapText="1"/>
    </xf>
    <xf numFmtId="3" fontId="6" fillId="5" borderId="3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3" borderId="3" xfId="0" applyFill="1" applyBorder="1"/>
    <xf numFmtId="0" fontId="24" fillId="3" borderId="3" xfId="0" applyNumberFormat="1" applyFont="1" applyFill="1" applyBorder="1" applyAlignment="1" applyProtection="1">
      <alignment horizontal="left" vertical="center" wrapText="1"/>
    </xf>
    <xf numFmtId="3" fontId="24" fillId="3" borderId="4" xfId="0" applyNumberFormat="1" applyFont="1" applyFill="1" applyBorder="1" applyAlignment="1">
      <alignment horizontal="right"/>
    </xf>
    <xf numFmtId="3" fontId="24" fillId="3" borderId="3" xfId="0" applyNumberFormat="1" applyFont="1" applyFill="1" applyBorder="1" applyAlignment="1">
      <alignment horizontal="right"/>
    </xf>
    <xf numFmtId="0" fontId="1" fillId="3" borderId="3" xfId="0" applyFont="1" applyFill="1" applyBorder="1"/>
    <xf numFmtId="0" fontId="0" fillId="4" borderId="3" xfId="0" applyFill="1" applyBorder="1"/>
    <xf numFmtId="0" fontId="0" fillId="5" borderId="3" xfId="0" applyFill="1" applyBorder="1"/>
    <xf numFmtId="3" fontId="6" fillId="2" borderId="3" xfId="0" applyNumberFormat="1" applyFont="1" applyFill="1" applyBorder="1" applyAlignment="1">
      <alignment horizontal="center" wrapText="1"/>
    </xf>
    <xf numFmtId="3" fontId="6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3" fontId="24" fillId="3" borderId="3" xfId="0" applyNumberFormat="1" applyFont="1" applyFill="1" applyBorder="1" applyAlignment="1">
      <alignment horizontal="left" wrapText="1"/>
    </xf>
    <xf numFmtId="3" fontId="6" fillId="7" borderId="3" xfId="0" applyNumberFormat="1" applyFont="1" applyFill="1" applyBorder="1" applyAlignment="1">
      <alignment horizontal="left"/>
    </xf>
    <xf numFmtId="0" fontId="7" fillId="3" borderId="3" xfId="0" applyNumberFormat="1" applyFont="1" applyFill="1" applyBorder="1" applyAlignment="1" applyProtection="1">
      <alignment horizontal="left" vertical="center" wrapText="1"/>
    </xf>
    <xf numFmtId="0" fontId="7" fillId="3" borderId="3" xfId="0" applyNumberFormat="1" applyFont="1" applyFill="1" applyBorder="1" applyAlignment="1" applyProtection="1">
      <alignment vertical="center" wrapText="1"/>
    </xf>
    <xf numFmtId="0" fontId="9" fillId="7" borderId="3" xfId="0" applyFont="1" applyFill="1" applyBorder="1" applyAlignment="1">
      <alignment horizontal="left" vertical="center"/>
    </xf>
    <xf numFmtId="0" fontId="7" fillId="7" borderId="3" xfId="0" applyNumberFormat="1" applyFont="1" applyFill="1" applyBorder="1" applyAlignment="1" applyProtection="1">
      <alignment horizontal="left" vertical="center" wrapText="1"/>
    </xf>
    <xf numFmtId="0" fontId="7" fillId="7" borderId="3" xfId="0" applyNumberFormat="1" applyFont="1" applyFill="1" applyBorder="1" applyAlignment="1" applyProtection="1">
      <alignment vertical="center" wrapText="1"/>
    </xf>
    <xf numFmtId="0" fontId="20" fillId="2" borderId="3" xfId="0" quotePrefix="1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>
      <alignment horizontal="right"/>
    </xf>
    <xf numFmtId="0" fontId="3" fillId="7" borderId="3" xfId="0" applyNumberFormat="1" applyFont="1" applyFill="1" applyBorder="1" applyAlignment="1">
      <alignment horizontal="right"/>
    </xf>
    <xf numFmtId="0" fontId="3" fillId="3" borderId="3" xfId="0" applyNumberFormat="1" applyFont="1" applyFill="1" applyBorder="1" applyAlignment="1">
      <alignment horizontal="right"/>
    </xf>
    <xf numFmtId="0" fontId="0" fillId="4" borderId="3" xfId="0" applyNumberFormat="1" applyFill="1" applyBorder="1"/>
    <xf numFmtId="3" fontId="0" fillId="4" borderId="3" xfId="0" applyNumberFormat="1" applyFill="1" applyBorder="1"/>
    <xf numFmtId="0" fontId="0" fillId="5" borderId="3" xfId="0" applyNumberFormat="1" applyFill="1" applyBorder="1"/>
    <xf numFmtId="3" fontId="0" fillId="5" borderId="3" xfId="0" applyNumberFormat="1" applyFill="1" applyBorder="1"/>
    <xf numFmtId="0" fontId="0" fillId="0" borderId="3" xfId="0" applyNumberFormat="1" applyBorder="1"/>
    <xf numFmtId="0" fontId="3" fillId="5" borderId="3" xfId="0" applyNumberFormat="1" applyFont="1" applyFill="1" applyBorder="1" applyAlignment="1">
      <alignment horizontal="right"/>
    </xf>
    <xf numFmtId="0" fontId="0" fillId="2" borderId="3" xfId="0" applyFont="1" applyFill="1" applyBorder="1"/>
    <xf numFmtId="0" fontId="0" fillId="5" borderId="3" xfId="0" applyFont="1" applyFill="1" applyBorder="1"/>
    <xf numFmtId="0" fontId="0" fillId="4" borderId="3" xfId="0" applyFont="1" applyFill="1" applyBorder="1"/>
    <xf numFmtId="0" fontId="22" fillId="4" borderId="3" xfId="0" applyNumberFormat="1" applyFont="1" applyFill="1" applyBorder="1" applyAlignment="1" applyProtection="1">
      <alignment horizontal="center" vertical="center" wrapText="1"/>
    </xf>
    <xf numFmtId="0" fontId="22" fillId="5" borderId="3" xfId="0" applyNumberFormat="1" applyFont="1" applyFill="1" applyBorder="1" applyAlignment="1" applyProtection="1">
      <alignment horizontal="center" vertical="center" wrapText="1"/>
    </xf>
    <xf numFmtId="0" fontId="9" fillId="4" borderId="3" xfId="0" quotePrefix="1" applyFont="1" applyFill="1" applyBorder="1" applyAlignment="1">
      <alignment horizontal="left" vertical="center"/>
    </xf>
    <xf numFmtId="0" fontId="6" fillId="4" borderId="4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left" wrapText="1"/>
    </xf>
    <xf numFmtId="0" fontId="23" fillId="5" borderId="3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left" vertical="center" wrapText="1"/>
    </xf>
    <xf numFmtId="3" fontId="3" fillId="4" borderId="3" xfId="0" applyNumberFormat="1" applyFont="1" applyFill="1" applyBorder="1" applyAlignment="1" applyProtection="1">
      <alignment horizontal="left" vertical="center" wrapText="1"/>
    </xf>
    <xf numFmtId="3" fontId="6" fillId="7" borderId="3" xfId="0" applyNumberFormat="1" applyFont="1" applyFill="1" applyBorder="1" applyAlignment="1">
      <alignment horizontal="left" wrapText="1"/>
    </xf>
    <xf numFmtId="3" fontId="6" fillId="3" borderId="3" xfId="0" applyNumberFormat="1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" fillId="3" borderId="3" xfId="0" applyNumberFormat="1" applyFont="1" applyFill="1" applyBorder="1"/>
    <xf numFmtId="3" fontId="1" fillId="3" borderId="3" xfId="0" applyNumberFormat="1" applyFont="1" applyFill="1" applyBorder="1"/>
    <xf numFmtId="0" fontId="0" fillId="5" borderId="1" xfId="0" applyFill="1" applyBorder="1"/>
    <xf numFmtId="0" fontId="0" fillId="0" borderId="1" xfId="0" applyBorder="1"/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right" vertical="center" wrapText="1"/>
    </xf>
    <xf numFmtId="3" fontId="3" fillId="4" borderId="3" xfId="0" applyNumberFormat="1" applyFont="1" applyFill="1" applyBorder="1" applyAlignment="1" applyProtection="1">
      <alignment horizontal="right" vertical="center" wrapText="1"/>
    </xf>
    <xf numFmtId="3" fontId="22" fillId="4" borderId="3" xfId="0" applyNumberFormat="1" applyFont="1" applyFill="1" applyBorder="1" applyAlignment="1" applyProtection="1">
      <alignment horizontal="right" vertical="center" wrapText="1"/>
    </xf>
    <xf numFmtId="3" fontId="23" fillId="5" borderId="3" xfId="0" applyNumberFormat="1" applyFont="1" applyFill="1" applyBorder="1" applyAlignment="1" applyProtection="1">
      <alignment horizontal="righ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5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1" fillId="5" borderId="3" xfId="0" applyFont="1" applyFill="1" applyBorder="1" applyAlignment="1">
      <alignment horizontal="left" wrapText="1"/>
    </xf>
    <xf numFmtId="0" fontId="21" fillId="0" borderId="3" xfId="0" applyFont="1" applyBorder="1" applyAlignment="1">
      <alignment horizontal="left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21" fillId="4" borderId="3" xfId="0" applyFont="1" applyFill="1" applyBorder="1" applyAlignment="1">
      <alignment wrapText="1"/>
    </xf>
    <xf numFmtId="0" fontId="21" fillId="5" borderId="3" xfId="0" applyFont="1" applyFill="1" applyBorder="1" applyAlignment="1">
      <alignment wrapText="1"/>
    </xf>
    <xf numFmtId="0" fontId="21" fillId="0" borderId="3" xfId="0" applyFont="1" applyBorder="1" applyAlignment="1">
      <alignment wrapText="1"/>
    </xf>
    <xf numFmtId="0" fontId="24" fillId="3" borderId="3" xfId="0" applyFont="1" applyFill="1" applyBorder="1" applyAlignment="1">
      <alignment wrapText="1"/>
    </xf>
    <xf numFmtId="0" fontId="21" fillId="0" borderId="3" xfId="0" applyFont="1" applyBorder="1"/>
    <xf numFmtId="0" fontId="0" fillId="2" borderId="3" xfId="0" applyNumberFormat="1" applyFill="1" applyBorder="1"/>
    <xf numFmtId="0" fontId="21" fillId="2" borderId="3" xfId="0" applyFont="1" applyFill="1" applyBorder="1" applyAlignment="1">
      <alignment wrapText="1"/>
    </xf>
    <xf numFmtId="0" fontId="0" fillId="8" borderId="3" xfId="0" applyFill="1" applyBorder="1"/>
    <xf numFmtId="0" fontId="0" fillId="8" borderId="3" xfId="0" applyNumberFormat="1" applyFill="1" applyBorder="1"/>
    <xf numFmtId="3" fontId="0" fillId="8" borderId="3" xfId="0" applyNumberFormat="1" applyFill="1" applyBorder="1"/>
    <xf numFmtId="0" fontId="0" fillId="8" borderId="3" xfId="0" applyFont="1" applyFill="1" applyBorder="1"/>
    <xf numFmtId="0" fontId="21" fillId="8" borderId="3" xfId="0" applyFont="1" applyFill="1" applyBorder="1" applyAlignment="1">
      <alignment wrapText="1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0" fillId="5" borderId="3" xfId="0" applyNumberFormat="1" applyFill="1" applyBorder="1"/>
    <xf numFmtId="4" fontId="0" fillId="0" borderId="3" xfId="0" applyNumberFormat="1" applyBorder="1"/>
    <xf numFmtId="4" fontId="22" fillId="4" borderId="3" xfId="0" applyNumberFormat="1" applyFont="1" applyFill="1" applyBorder="1" applyAlignment="1" applyProtection="1">
      <alignment horizontal="right" vertical="center" wrapText="1"/>
    </xf>
    <xf numFmtId="4" fontId="23" fillId="5" borderId="3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 applyProtection="1">
      <alignment horizontal="right" vertical="center" wrapText="1"/>
    </xf>
    <xf numFmtId="4" fontId="3" fillId="4" borderId="3" xfId="0" applyNumberFormat="1" applyFont="1" applyFill="1" applyBorder="1" applyAlignment="1" applyProtection="1">
      <alignment horizontal="right" vertical="center" wrapText="1"/>
    </xf>
    <xf numFmtId="4" fontId="6" fillId="7" borderId="3" xfId="0" applyNumberFormat="1" applyFont="1" applyFill="1" applyBorder="1" applyAlignment="1">
      <alignment horizontal="right"/>
    </xf>
    <xf numFmtId="4" fontId="24" fillId="3" borderId="3" xfId="0" applyNumberFormat="1" applyFont="1" applyFill="1" applyBorder="1" applyAlignment="1">
      <alignment horizontal="right"/>
    </xf>
    <xf numFmtId="0" fontId="9" fillId="4" borderId="3" xfId="0" quotePrefix="1" applyFont="1" applyFill="1" applyBorder="1" applyAlignment="1">
      <alignment horizontal="left" vertical="center" wrapText="1"/>
    </xf>
    <xf numFmtId="0" fontId="9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 wrapText="1"/>
    </xf>
    <xf numFmtId="4" fontId="6" fillId="5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4" fontId="0" fillId="4" borderId="3" xfId="0" applyNumberFormat="1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164" fontId="0" fillId="0" borderId="3" xfId="0" applyNumberFormat="1" applyBorder="1"/>
    <xf numFmtId="164" fontId="0" fillId="8" borderId="3" xfId="0" applyNumberFormat="1" applyFill="1" applyBorder="1"/>
    <xf numFmtId="2" fontId="0" fillId="5" borderId="3" xfId="0" applyNumberFormat="1" applyFill="1" applyBorder="1"/>
    <xf numFmtId="2" fontId="0" fillId="2" borderId="3" xfId="0" applyNumberFormat="1" applyFill="1" applyBorder="1"/>
    <xf numFmtId="2" fontId="0" fillId="0" borderId="3" xfId="0" applyNumberFormat="1" applyBorder="1"/>
    <xf numFmtId="2" fontId="0" fillId="4" borderId="3" xfId="0" applyNumberFormat="1" applyFill="1" applyBorder="1"/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 applyProtection="1">
      <alignment horizontal="right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6" fillId="3" borderId="1" xfId="0" applyNumberFormat="1" applyFont="1" applyFill="1" applyBorder="1" applyAlignment="1" applyProtection="1">
      <alignment horizontal="right" vertical="center" wrapText="1"/>
    </xf>
    <xf numFmtId="4" fontId="6" fillId="2" borderId="3" xfId="0" applyNumberFormat="1" applyFont="1" applyFill="1" applyBorder="1" applyAlignment="1">
      <alignment horizontal="center" wrapText="1"/>
    </xf>
    <xf numFmtId="4" fontId="3" fillId="2" borderId="3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2" fontId="0" fillId="7" borderId="3" xfId="0" applyNumberFormat="1" applyFill="1" applyBorder="1"/>
    <xf numFmtId="2" fontId="0" fillId="3" borderId="3" xfId="0" applyNumberFormat="1" applyFill="1" applyBorder="1"/>
    <xf numFmtId="2" fontId="1" fillId="7" borderId="3" xfId="0" applyNumberFormat="1" applyFont="1" applyFill="1" applyBorder="1"/>
    <xf numFmtId="2" fontId="0" fillId="4" borderId="3" xfId="0" applyNumberFormat="1" applyFont="1" applyFill="1" applyBorder="1"/>
    <xf numFmtId="2" fontId="0" fillId="5" borderId="3" xfId="0" applyNumberFormat="1" applyFont="1" applyFill="1" applyBorder="1"/>
    <xf numFmtId="2" fontId="0" fillId="2" borderId="3" xfId="0" applyNumberFormat="1" applyFont="1" applyFill="1" applyBorder="1"/>
    <xf numFmtId="4" fontId="1" fillId="3" borderId="3" xfId="0" applyNumberFormat="1" applyFont="1" applyFill="1" applyBorder="1"/>
    <xf numFmtId="2" fontId="1" fillId="3" borderId="3" xfId="0" applyNumberFormat="1" applyFont="1" applyFill="1" applyBorder="1"/>
    <xf numFmtId="4" fontId="3" fillId="2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3" borderId="3" xfId="0" applyNumberFormat="1" applyFont="1" applyFill="1" applyBorder="1" applyAlignment="1" applyProtection="1">
      <alignment horizontal="right" wrapText="1"/>
    </xf>
    <xf numFmtId="4" fontId="6" fillId="3" borderId="3" xfId="0" applyNumberFormat="1" applyFont="1" applyFill="1" applyBorder="1" applyAlignment="1" applyProtection="1">
      <alignment horizontal="center" vertical="center" wrapText="1"/>
    </xf>
    <xf numFmtId="4" fontId="6" fillId="2" borderId="3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 applyProtection="1">
      <alignment horizontal="center" vertical="center" wrapText="1"/>
    </xf>
    <xf numFmtId="4" fontId="6" fillId="5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26" fillId="3" borderId="3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6" fillId="2" borderId="4" xfId="0" applyNumberFormat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center" vertical="center"/>
    </xf>
    <xf numFmtId="4" fontId="6" fillId="6" borderId="3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quotePrefix="1" applyNumberFormat="1" applyFont="1" applyFill="1" applyBorder="1" applyAlignment="1" applyProtection="1">
      <alignment horizontal="left" vertical="center" wrapText="1"/>
    </xf>
    <xf numFmtId="0" fontId="7" fillId="2" borderId="0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25" fillId="0" borderId="0" xfId="0" applyFont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6" fillId="3" borderId="1" xfId="0" applyNumberFormat="1" applyFont="1" applyFill="1" applyBorder="1" applyAlignment="1" applyProtection="1">
      <alignment horizontal="center" vertical="center" wrapText="1"/>
    </xf>
    <xf numFmtId="0" fontId="26" fillId="3" borderId="2" xfId="0" applyNumberFormat="1" applyFont="1" applyFill="1" applyBorder="1" applyAlignment="1" applyProtection="1">
      <alignment horizontal="center" vertical="center" wrapText="1"/>
    </xf>
    <xf numFmtId="0" fontId="26" fillId="3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workbookViewId="0">
      <selection activeCell="H14" sqref="H14"/>
    </sheetView>
  </sheetViews>
  <sheetFormatPr defaultRowHeight="15" x14ac:dyDescent="0.25"/>
  <cols>
    <col min="5" max="9" width="25.28515625" customWidth="1"/>
    <col min="10" max="10" width="15.7109375" customWidth="1"/>
    <col min="11" max="11" width="14.140625" customWidth="1"/>
    <col min="12" max="12" width="12" customWidth="1"/>
  </cols>
  <sheetData>
    <row r="1" spans="1:11" ht="42" customHeight="1" x14ac:dyDescent="0.25">
      <c r="A1" s="299" t="s">
        <v>157</v>
      </c>
      <c r="B1" s="299"/>
      <c r="C1" s="299"/>
      <c r="D1" s="299"/>
      <c r="E1" s="299"/>
      <c r="F1" s="299"/>
      <c r="G1" s="299"/>
      <c r="H1" s="299"/>
      <c r="I1" s="299"/>
      <c r="J1" s="299"/>
      <c r="K1" s="67"/>
    </row>
    <row r="2" spans="1:11" ht="1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5.75" x14ac:dyDescent="0.25">
      <c r="A3" s="299" t="s">
        <v>12</v>
      </c>
      <c r="B3" s="299"/>
      <c r="C3" s="299"/>
      <c r="D3" s="299"/>
      <c r="E3" s="299"/>
      <c r="F3" s="299"/>
      <c r="G3" s="299"/>
      <c r="H3" s="299"/>
      <c r="I3" s="308"/>
      <c r="J3" s="308"/>
      <c r="K3" s="70"/>
    </row>
    <row r="4" spans="1:11" ht="18" x14ac:dyDescent="0.25">
      <c r="A4" s="24"/>
      <c r="B4" s="24"/>
      <c r="C4" s="24"/>
      <c r="D4" s="24"/>
      <c r="E4" s="24"/>
      <c r="F4" s="24"/>
      <c r="G4" s="24"/>
      <c r="H4" s="24"/>
      <c r="I4" s="5"/>
      <c r="J4" s="5"/>
      <c r="K4" s="5"/>
    </row>
    <row r="5" spans="1:11" ht="15.75" x14ac:dyDescent="0.25">
      <c r="A5" s="299" t="s">
        <v>16</v>
      </c>
      <c r="B5" s="309"/>
      <c r="C5" s="309"/>
      <c r="D5" s="309"/>
      <c r="E5" s="309"/>
      <c r="F5" s="309"/>
      <c r="G5" s="309"/>
      <c r="H5" s="309"/>
      <c r="I5" s="309"/>
      <c r="J5" s="309"/>
      <c r="K5" s="68"/>
    </row>
    <row r="6" spans="1:11" ht="18" x14ac:dyDescent="0.25">
      <c r="A6" s="1"/>
      <c r="B6" s="2"/>
      <c r="C6" s="2"/>
      <c r="D6" s="2"/>
      <c r="E6" s="6"/>
      <c r="F6" s="7"/>
      <c r="G6" s="7"/>
      <c r="H6" s="7"/>
      <c r="I6" s="7"/>
      <c r="J6" s="31" t="s">
        <v>23</v>
      </c>
      <c r="K6" s="74"/>
    </row>
    <row r="7" spans="1:11" ht="25.5" x14ac:dyDescent="0.25">
      <c r="A7" s="117"/>
      <c r="B7" s="118"/>
      <c r="C7" s="118"/>
      <c r="D7" s="119"/>
      <c r="E7" s="120"/>
      <c r="F7" s="3" t="s">
        <v>72</v>
      </c>
      <c r="G7" s="3" t="s">
        <v>166</v>
      </c>
      <c r="H7" s="3" t="s">
        <v>167</v>
      </c>
      <c r="I7" s="3" t="s">
        <v>77</v>
      </c>
      <c r="J7" s="3" t="s">
        <v>75</v>
      </c>
      <c r="K7" s="3" t="s">
        <v>76</v>
      </c>
    </row>
    <row r="8" spans="1:11" x14ac:dyDescent="0.25">
      <c r="A8" s="27"/>
      <c r="B8" s="28"/>
      <c r="C8" s="28"/>
      <c r="D8" s="91">
        <v>1</v>
      </c>
      <c r="E8" s="29"/>
      <c r="F8" s="89">
        <v>2</v>
      </c>
      <c r="G8" s="89">
        <v>3</v>
      </c>
      <c r="H8" s="89">
        <v>4</v>
      </c>
      <c r="I8" s="89">
        <v>5</v>
      </c>
      <c r="J8" s="89">
        <v>6</v>
      </c>
      <c r="K8" s="89">
        <v>7</v>
      </c>
    </row>
    <row r="9" spans="1:11" x14ac:dyDescent="0.25">
      <c r="A9" s="310" t="s">
        <v>0</v>
      </c>
      <c r="B9" s="298"/>
      <c r="C9" s="298"/>
      <c r="D9" s="298"/>
      <c r="E9" s="311"/>
      <c r="F9" s="225">
        <f>F10+F11</f>
        <v>1467529.22</v>
      </c>
      <c r="G9" s="225">
        <f t="shared" ref="G9" si="0">G10+G11</f>
        <v>0</v>
      </c>
      <c r="H9" s="225">
        <v>1890972</v>
      </c>
      <c r="I9" s="225">
        <f>I10+I11</f>
        <v>1741787.8</v>
      </c>
      <c r="J9" s="225">
        <f t="shared" ref="J9:J15" si="1">SUM(I9/F9*100)</f>
        <v>118.68845786934314</v>
      </c>
      <c r="K9" s="30">
        <f>SUM(I9/H9*100)</f>
        <v>92.11071343203389</v>
      </c>
    </row>
    <row r="10" spans="1:11" x14ac:dyDescent="0.25">
      <c r="A10" s="312" t="s">
        <v>24</v>
      </c>
      <c r="B10" s="313"/>
      <c r="C10" s="313"/>
      <c r="D10" s="313"/>
      <c r="E10" s="307"/>
      <c r="F10" s="223">
        <v>1467529.22</v>
      </c>
      <c r="G10" s="223"/>
      <c r="H10" s="223">
        <v>1890972</v>
      </c>
      <c r="I10" s="223">
        <v>1741787.8</v>
      </c>
      <c r="J10" s="223">
        <f t="shared" si="1"/>
        <v>118.68845786934314</v>
      </c>
      <c r="K10" s="46">
        <f t="shared" ref="K10:K15" si="2">SUM(I10/H10*100)</f>
        <v>92.11071343203389</v>
      </c>
    </row>
    <row r="11" spans="1:11" x14ac:dyDescent="0.25">
      <c r="A11" s="314" t="s">
        <v>25</v>
      </c>
      <c r="B11" s="307"/>
      <c r="C11" s="307"/>
      <c r="D11" s="307"/>
      <c r="E11" s="307"/>
      <c r="F11" s="223"/>
      <c r="G11" s="223"/>
      <c r="H11" s="223"/>
      <c r="I11" s="223"/>
      <c r="J11" s="223" t="e">
        <f t="shared" si="1"/>
        <v>#DIV/0!</v>
      </c>
      <c r="K11" s="46" t="e">
        <f t="shared" si="2"/>
        <v>#DIV/0!</v>
      </c>
    </row>
    <row r="12" spans="1:11" x14ac:dyDescent="0.25">
      <c r="A12" s="32" t="s">
        <v>1</v>
      </c>
      <c r="B12" s="37"/>
      <c r="C12" s="37"/>
      <c r="D12" s="37"/>
      <c r="E12" s="37"/>
      <c r="F12" s="225">
        <f>F13+F14</f>
        <v>1498479.17</v>
      </c>
      <c r="G12" s="225">
        <f t="shared" ref="G12:I12" si="3">G13+G14</f>
        <v>0</v>
      </c>
      <c r="H12" s="225">
        <f t="shared" si="3"/>
        <v>1896286</v>
      </c>
      <c r="I12" s="225">
        <f t="shared" si="3"/>
        <v>1736712.4200000002</v>
      </c>
      <c r="J12" s="225">
        <f t="shared" si="1"/>
        <v>115.8983357773335</v>
      </c>
      <c r="K12" s="30">
        <f t="shared" si="2"/>
        <v>91.584941301048488</v>
      </c>
    </row>
    <row r="13" spans="1:11" x14ac:dyDescent="0.25">
      <c r="A13" s="315" t="s">
        <v>26</v>
      </c>
      <c r="B13" s="313"/>
      <c r="C13" s="313"/>
      <c r="D13" s="313"/>
      <c r="E13" s="313"/>
      <c r="F13" s="223">
        <v>1491049.44</v>
      </c>
      <c r="G13" s="223"/>
      <c r="H13" s="223">
        <v>1887946</v>
      </c>
      <c r="I13" s="223">
        <v>1731938.35</v>
      </c>
      <c r="J13" s="269">
        <f t="shared" si="1"/>
        <v>116.15566214893587</v>
      </c>
      <c r="K13" s="46">
        <f t="shared" si="2"/>
        <v>91.736646599002299</v>
      </c>
    </row>
    <row r="14" spans="1:11" x14ac:dyDescent="0.25">
      <c r="A14" s="306" t="s">
        <v>27</v>
      </c>
      <c r="B14" s="307"/>
      <c r="C14" s="307"/>
      <c r="D14" s="307"/>
      <c r="E14" s="307"/>
      <c r="F14" s="224">
        <v>7429.73</v>
      </c>
      <c r="G14" s="224"/>
      <c r="H14" s="224">
        <v>8340</v>
      </c>
      <c r="I14" s="224">
        <v>4774.07</v>
      </c>
      <c r="J14" s="269">
        <f t="shared" si="1"/>
        <v>64.256305410829199</v>
      </c>
      <c r="K14" s="46">
        <f t="shared" si="2"/>
        <v>57.243045563549153</v>
      </c>
    </row>
    <row r="15" spans="1:11" x14ac:dyDescent="0.25">
      <c r="A15" s="297" t="s">
        <v>42</v>
      </c>
      <c r="B15" s="298"/>
      <c r="C15" s="298"/>
      <c r="D15" s="298"/>
      <c r="E15" s="298"/>
      <c r="F15" s="225">
        <f>F9-F12</f>
        <v>-30949.949999999953</v>
      </c>
      <c r="G15" s="225">
        <f t="shared" ref="G15:I15" si="4">G9-G12</f>
        <v>0</v>
      </c>
      <c r="H15" s="225">
        <f t="shared" si="4"/>
        <v>-5314</v>
      </c>
      <c r="I15" s="225">
        <f t="shared" si="4"/>
        <v>5075.3799999998882</v>
      </c>
      <c r="J15" s="270">
        <f t="shared" si="1"/>
        <v>-16.39866946473224</v>
      </c>
      <c r="K15" s="30">
        <f t="shared" si="2"/>
        <v>-95.509597290174781</v>
      </c>
    </row>
    <row r="16" spans="1:11" ht="18" x14ac:dyDescent="0.25">
      <c r="A16" s="24"/>
      <c r="B16" s="22"/>
      <c r="C16" s="22"/>
      <c r="D16" s="22"/>
      <c r="E16" s="22"/>
      <c r="F16" s="22"/>
      <c r="G16" s="22"/>
      <c r="H16" s="23"/>
      <c r="I16" s="23"/>
      <c r="J16" s="23"/>
      <c r="K16" s="23"/>
    </row>
    <row r="17" spans="1:11" ht="15.75" x14ac:dyDescent="0.25">
      <c r="A17" s="299" t="s">
        <v>17</v>
      </c>
      <c r="B17" s="309"/>
      <c r="C17" s="309"/>
      <c r="D17" s="309"/>
      <c r="E17" s="309"/>
      <c r="F17" s="309"/>
      <c r="G17" s="309"/>
      <c r="H17" s="309"/>
      <c r="I17" s="309"/>
      <c r="J17" s="309"/>
      <c r="K17" s="68"/>
    </row>
    <row r="18" spans="1:11" ht="18" x14ac:dyDescent="0.25">
      <c r="A18" s="24"/>
      <c r="B18" s="22"/>
      <c r="C18" s="22"/>
      <c r="D18" s="22"/>
      <c r="E18" s="22"/>
      <c r="F18" s="22"/>
      <c r="G18" s="22"/>
      <c r="H18" s="23"/>
      <c r="I18" s="23"/>
      <c r="J18" s="23"/>
      <c r="K18" s="23"/>
    </row>
    <row r="19" spans="1:11" ht="25.5" x14ac:dyDescent="0.25">
      <c r="A19" s="27"/>
      <c r="B19" s="28"/>
      <c r="C19" s="28"/>
      <c r="D19" s="91"/>
      <c r="E19" s="29"/>
      <c r="F19" s="3" t="s">
        <v>72</v>
      </c>
      <c r="G19" s="3" t="s">
        <v>73</v>
      </c>
      <c r="H19" s="3" t="s">
        <v>74</v>
      </c>
      <c r="I19" s="3" t="s">
        <v>77</v>
      </c>
      <c r="J19" s="3" t="s">
        <v>75</v>
      </c>
      <c r="K19" s="3" t="s">
        <v>76</v>
      </c>
    </row>
    <row r="20" spans="1:11" x14ac:dyDescent="0.25">
      <c r="A20" s="27"/>
      <c r="B20" s="28"/>
      <c r="C20" s="92"/>
      <c r="D20" s="91">
        <v>1</v>
      </c>
      <c r="E20" s="93"/>
      <c r="F20" s="89">
        <v>2</v>
      </c>
      <c r="G20" s="89">
        <v>3</v>
      </c>
      <c r="H20" s="89">
        <v>4</v>
      </c>
      <c r="I20" s="89">
        <v>5</v>
      </c>
      <c r="J20" s="89">
        <v>6</v>
      </c>
      <c r="K20" s="89">
        <v>7</v>
      </c>
    </row>
    <row r="21" spans="1:11" x14ac:dyDescent="0.25">
      <c r="A21" s="306" t="s">
        <v>28</v>
      </c>
      <c r="B21" s="307"/>
      <c r="C21" s="307"/>
      <c r="D21" s="307"/>
      <c r="E21" s="307"/>
      <c r="F21" s="224"/>
      <c r="G21" s="224"/>
      <c r="H21" s="224"/>
      <c r="I21" s="224"/>
      <c r="J21" s="38" t="e">
        <f>SUM(I21/F21*100)</f>
        <v>#DIV/0!</v>
      </c>
      <c r="K21" s="38" t="e">
        <f>SUM(I21/H21*100)</f>
        <v>#DIV/0!</v>
      </c>
    </row>
    <row r="22" spans="1:11" x14ac:dyDescent="0.25">
      <c r="A22" s="306" t="s">
        <v>29</v>
      </c>
      <c r="B22" s="307"/>
      <c r="C22" s="307"/>
      <c r="D22" s="307"/>
      <c r="E22" s="307"/>
      <c r="F22" s="224"/>
      <c r="G22" s="224"/>
      <c r="H22" s="224"/>
      <c r="I22" s="224"/>
      <c r="J22" s="38" t="e">
        <f>SUM(I22/F22*100)</f>
        <v>#DIV/0!</v>
      </c>
      <c r="K22" s="38" t="e">
        <f>SUM(I22/H22*100)</f>
        <v>#DIV/0!</v>
      </c>
    </row>
    <row r="23" spans="1:11" x14ac:dyDescent="0.25">
      <c r="A23" s="297" t="s">
        <v>173</v>
      </c>
      <c r="B23" s="298"/>
      <c r="C23" s="298"/>
      <c r="D23" s="298"/>
      <c r="E23" s="298"/>
      <c r="F23" s="225">
        <v>36263.550000000003</v>
      </c>
      <c r="G23" s="225">
        <f t="shared" ref="G23:H23" si="5">G21-G22</f>
        <v>0</v>
      </c>
      <c r="H23" s="225">
        <f t="shared" si="5"/>
        <v>0</v>
      </c>
      <c r="I23" s="225">
        <v>5313.6</v>
      </c>
      <c r="J23" s="270">
        <f t="shared" ref="J23:J24" si="6">SUM(I23/F23*100)</f>
        <v>14.6527298072031</v>
      </c>
      <c r="K23" s="64" t="e">
        <f t="shared" ref="K23:K24" si="7">SUM(I23/H23*100)</f>
        <v>#DIV/0!</v>
      </c>
    </row>
    <row r="24" spans="1:11" x14ac:dyDescent="0.25">
      <c r="A24" s="297" t="s">
        <v>174</v>
      </c>
      <c r="B24" s="298"/>
      <c r="C24" s="298"/>
      <c r="D24" s="298"/>
      <c r="E24" s="298"/>
      <c r="F24" s="225">
        <f>F15+F23</f>
        <v>5313.6000000000495</v>
      </c>
      <c r="G24" s="225">
        <f>G15+G23</f>
        <v>0</v>
      </c>
      <c r="H24" s="225">
        <f>H15+H23</f>
        <v>-5314</v>
      </c>
      <c r="I24" s="225">
        <f>I15+I23</f>
        <v>10388.979999999889</v>
      </c>
      <c r="J24" s="270">
        <f t="shared" si="6"/>
        <v>195.51678711231165</v>
      </c>
      <c r="K24" s="64">
        <f t="shared" si="7"/>
        <v>-195.50207000376153</v>
      </c>
    </row>
    <row r="25" spans="1:11" ht="18" x14ac:dyDescent="0.25">
      <c r="A25" s="21"/>
      <c r="B25" s="22"/>
      <c r="C25" s="22"/>
      <c r="D25" s="22"/>
      <c r="E25" s="22"/>
      <c r="F25" s="22"/>
      <c r="G25" s="22"/>
      <c r="H25" s="23"/>
      <c r="I25" s="23"/>
      <c r="J25" s="23"/>
      <c r="K25" s="23"/>
    </row>
    <row r="26" spans="1:11" ht="15.75" x14ac:dyDescent="0.25">
      <c r="A26" s="299"/>
      <c r="B26" s="300"/>
      <c r="C26" s="300"/>
      <c r="D26" s="300"/>
      <c r="E26" s="300"/>
      <c r="F26" s="300"/>
      <c r="G26" s="300"/>
      <c r="H26" s="300"/>
      <c r="I26" s="300"/>
      <c r="J26" s="300"/>
      <c r="K26" s="87"/>
    </row>
    <row r="27" spans="1:11" ht="15.75" x14ac:dyDescent="0.25">
      <c r="A27" s="67"/>
      <c r="B27" s="87"/>
      <c r="C27" s="87"/>
      <c r="D27" s="87"/>
      <c r="E27" s="87"/>
      <c r="F27" s="87"/>
      <c r="G27" s="87"/>
      <c r="H27" s="87"/>
      <c r="I27" s="87"/>
      <c r="J27" s="87"/>
      <c r="K27" s="87"/>
    </row>
    <row r="28" spans="1:11" x14ac:dyDescent="0.25">
      <c r="A28" s="79"/>
      <c r="B28" s="79"/>
      <c r="C28" s="79"/>
      <c r="D28" s="80"/>
      <c r="E28" s="81"/>
      <c r="F28" s="75"/>
      <c r="G28" s="75"/>
      <c r="H28" s="75"/>
      <c r="I28" s="75"/>
      <c r="J28" s="75"/>
      <c r="K28" s="75"/>
    </row>
    <row r="29" spans="1:11" ht="15" customHeight="1" x14ac:dyDescent="0.25">
      <c r="A29" s="301"/>
      <c r="B29" s="301"/>
      <c r="C29" s="301"/>
      <c r="D29" s="301"/>
      <c r="E29" s="301"/>
      <c r="F29" s="82"/>
      <c r="G29" s="82"/>
      <c r="H29" s="82"/>
      <c r="I29" s="82"/>
      <c r="J29" s="77"/>
      <c r="K29" s="77"/>
    </row>
    <row r="30" spans="1:11" ht="15" customHeight="1" x14ac:dyDescent="0.25">
      <c r="A30" s="302"/>
      <c r="B30" s="303"/>
      <c r="C30" s="303"/>
      <c r="D30" s="303"/>
      <c r="E30" s="303"/>
      <c r="F30" s="82"/>
      <c r="G30" s="82"/>
      <c r="H30" s="82"/>
      <c r="I30" s="82"/>
      <c r="J30" s="82"/>
      <c r="K30" s="82"/>
    </row>
    <row r="31" spans="1:11" ht="45" customHeight="1" x14ac:dyDescent="0.25">
      <c r="A31" s="301"/>
      <c r="B31" s="301"/>
      <c r="C31" s="301"/>
      <c r="D31" s="301"/>
      <c r="E31" s="301"/>
      <c r="F31" s="82"/>
      <c r="G31" s="82"/>
      <c r="H31" s="82"/>
      <c r="I31" s="82"/>
      <c r="J31" s="82"/>
      <c r="K31" s="82"/>
    </row>
    <row r="32" spans="1:11" ht="15.75" x14ac:dyDescent="0.25">
      <c r="A32" s="69"/>
      <c r="B32" s="83"/>
      <c r="C32" s="83"/>
      <c r="D32" s="83"/>
      <c r="E32" s="83"/>
      <c r="F32" s="83"/>
      <c r="G32" s="83"/>
      <c r="H32" s="83"/>
      <c r="I32" s="83"/>
      <c r="J32" s="83"/>
      <c r="K32" s="83"/>
    </row>
    <row r="33" spans="1:11" ht="15.75" x14ac:dyDescent="0.25">
      <c r="A33" s="304"/>
      <c r="B33" s="304"/>
      <c r="C33" s="304"/>
      <c r="D33" s="304"/>
      <c r="E33" s="304"/>
      <c r="F33" s="304"/>
      <c r="G33" s="304"/>
      <c r="H33" s="304"/>
      <c r="I33" s="304"/>
      <c r="J33" s="304"/>
      <c r="K33" s="69"/>
    </row>
    <row r="34" spans="1:11" ht="18" x14ac:dyDescent="0.25">
      <c r="A34" s="39"/>
      <c r="B34" s="40"/>
      <c r="C34" s="40"/>
      <c r="D34" s="40"/>
      <c r="E34" s="40"/>
      <c r="F34" s="40"/>
      <c r="G34" s="40"/>
      <c r="H34" s="41"/>
      <c r="I34" s="41"/>
      <c r="J34" s="41"/>
      <c r="K34" s="41"/>
    </row>
    <row r="35" spans="1:11" x14ac:dyDescent="0.25">
      <c r="A35" s="84"/>
      <c r="B35" s="84"/>
      <c r="C35" s="84"/>
      <c r="D35" s="85"/>
      <c r="E35" s="86"/>
      <c r="F35" s="76"/>
      <c r="G35" s="76"/>
      <c r="H35" s="76"/>
      <c r="I35" s="76"/>
      <c r="J35" s="76"/>
      <c r="K35" s="76"/>
    </row>
    <row r="36" spans="1:11" x14ac:dyDescent="0.25">
      <c r="A36" s="301"/>
      <c r="B36" s="301"/>
      <c r="C36" s="301"/>
      <c r="D36" s="301"/>
      <c r="E36" s="301"/>
      <c r="F36" s="82"/>
      <c r="G36" s="82"/>
      <c r="H36" s="82"/>
      <c r="I36" s="82"/>
      <c r="J36" s="77"/>
      <c r="K36" s="77"/>
    </row>
    <row r="37" spans="1:11" ht="28.5" customHeight="1" x14ac:dyDescent="0.25">
      <c r="A37" s="301"/>
      <c r="B37" s="301"/>
      <c r="C37" s="301"/>
      <c r="D37" s="301"/>
      <c r="E37" s="301"/>
      <c r="F37" s="82"/>
      <c r="G37" s="82"/>
      <c r="H37" s="82"/>
      <c r="I37" s="82"/>
      <c r="J37" s="77"/>
      <c r="K37" s="77"/>
    </row>
    <row r="38" spans="1:11" x14ac:dyDescent="0.25">
      <c r="A38" s="301"/>
      <c r="B38" s="305"/>
      <c r="C38" s="305"/>
      <c r="D38" s="305"/>
      <c r="E38" s="305"/>
      <c r="F38" s="82"/>
      <c r="G38" s="82"/>
      <c r="H38" s="82"/>
      <c r="I38" s="82"/>
      <c r="J38" s="77"/>
      <c r="K38" s="77"/>
    </row>
    <row r="39" spans="1:11" ht="15" customHeight="1" x14ac:dyDescent="0.25">
      <c r="A39" s="302"/>
      <c r="B39" s="303"/>
      <c r="C39" s="303"/>
      <c r="D39" s="303"/>
      <c r="E39" s="303"/>
      <c r="F39" s="78"/>
      <c r="G39" s="78"/>
      <c r="H39" s="78"/>
      <c r="I39" s="78"/>
      <c r="J39" s="78"/>
      <c r="K39" s="78"/>
    </row>
    <row r="40" spans="1:11" ht="17.25" customHeight="1" x14ac:dyDescent="0.25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</row>
    <row r="41" spans="1:11" x14ac:dyDescent="0.25">
      <c r="A41" s="295"/>
      <c r="B41" s="296"/>
      <c r="C41" s="296"/>
      <c r="D41" s="296"/>
      <c r="E41" s="296"/>
      <c r="F41" s="296"/>
      <c r="G41" s="296"/>
      <c r="H41" s="296"/>
      <c r="I41" s="296"/>
      <c r="J41" s="296"/>
      <c r="K41" s="66"/>
    </row>
    <row r="42" spans="1:11" ht="9" customHeight="1" x14ac:dyDescent="0.25"/>
  </sheetData>
  <mergeCells count="24">
    <mergeCell ref="A22:E22"/>
    <mergeCell ref="A1:J1"/>
    <mergeCell ref="A3:J3"/>
    <mergeCell ref="A5:J5"/>
    <mergeCell ref="A9:E9"/>
    <mergeCell ref="A10:E10"/>
    <mergeCell ref="A11:E11"/>
    <mergeCell ref="A13:E13"/>
    <mergeCell ref="A14:E14"/>
    <mergeCell ref="A15:E15"/>
    <mergeCell ref="A17:J17"/>
    <mergeCell ref="A21:E21"/>
    <mergeCell ref="A41:J41"/>
    <mergeCell ref="A23:E23"/>
    <mergeCell ref="A24:E24"/>
    <mergeCell ref="A26:J26"/>
    <mergeCell ref="A29:E29"/>
    <mergeCell ref="A30:E30"/>
    <mergeCell ref="A31:E31"/>
    <mergeCell ref="A33:J33"/>
    <mergeCell ref="A36:E36"/>
    <mergeCell ref="A37:E37"/>
    <mergeCell ref="A38:E38"/>
    <mergeCell ref="A39:E39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topLeftCell="A7" workbookViewId="0">
      <selection activeCell="H70" sqref="H70"/>
    </sheetView>
  </sheetViews>
  <sheetFormatPr defaultRowHeight="15" x14ac:dyDescent="0.25"/>
  <cols>
    <col min="1" max="1" width="5.140625" customWidth="1"/>
    <col min="2" max="2" width="3.42578125" customWidth="1"/>
    <col min="3" max="3" width="4.85546875" customWidth="1"/>
    <col min="4" max="4" width="16.85546875" customWidth="1"/>
    <col min="5" max="5" width="31.85546875" customWidth="1"/>
    <col min="6" max="8" width="25.28515625" customWidth="1"/>
    <col min="9" max="9" width="23.85546875" customWidth="1"/>
    <col min="10" max="10" width="12.7109375" customWidth="1"/>
    <col min="11" max="11" width="11.7109375" customWidth="1"/>
  </cols>
  <sheetData>
    <row r="1" spans="1:11" ht="42" customHeight="1" x14ac:dyDescent="0.25">
      <c r="A1" s="299"/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1" ht="18" customHeight="1" x14ac:dyDescent="0.25">
      <c r="A2" s="4"/>
      <c r="B2" s="4"/>
      <c r="C2" s="4"/>
      <c r="D2" s="4"/>
      <c r="E2" s="4"/>
      <c r="F2" s="4"/>
      <c r="G2" s="4"/>
      <c r="H2" s="4"/>
      <c r="I2" s="24"/>
    </row>
    <row r="3" spans="1:11" ht="15.75" customHeight="1" x14ac:dyDescent="0.25">
      <c r="A3" s="299" t="s">
        <v>12</v>
      </c>
      <c r="B3" s="299"/>
      <c r="C3" s="299"/>
      <c r="D3" s="299"/>
      <c r="E3" s="299"/>
      <c r="F3" s="299"/>
      <c r="G3" s="299"/>
      <c r="H3" s="299"/>
      <c r="I3" s="105"/>
    </row>
    <row r="4" spans="1:11" ht="18" x14ac:dyDescent="0.25">
      <c r="A4" s="4"/>
      <c r="B4" s="4"/>
      <c r="C4" s="4"/>
      <c r="D4" s="4"/>
      <c r="E4" s="4"/>
      <c r="F4" s="4"/>
      <c r="G4" s="5"/>
      <c r="H4" s="5"/>
      <c r="I4" s="5"/>
    </row>
    <row r="5" spans="1:11" ht="18" customHeight="1" x14ac:dyDescent="0.25">
      <c r="A5" s="299" t="s">
        <v>63</v>
      </c>
      <c r="B5" s="299"/>
      <c r="C5" s="299"/>
      <c r="D5" s="299"/>
      <c r="E5" s="299"/>
      <c r="F5" s="299"/>
      <c r="G5" s="299"/>
      <c r="H5" s="299"/>
      <c r="I5" s="105"/>
    </row>
    <row r="6" spans="1:11" ht="18" x14ac:dyDescent="0.25">
      <c r="A6" s="4"/>
      <c r="B6" s="4"/>
      <c r="C6" s="4"/>
      <c r="D6" s="4"/>
      <c r="E6" s="4"/>
      <c r="F6" s="4"/>
      <c r="G6" s="5"/>
      <c r="H6" s="5"/>
      <c r="I6" s="5"/>
    </row>
    <row r="7" spans="1:11" ht="15.75" customHeight="1" x14ac:dyDescent="0.25">
      <c r="A7" s="299" t="s">
        <v>158</v>
      </c>
      <c r="B7" s="299"/>
      <c r="C7" s="299"/>
      <c r="D7" s="299"/>
      <c r="E7" s="299"/>
      <c r="F7" s="299"/>
      <c r="G7" s="299"/>
      <c r="H7" s="299"/>
      <c r="I7" s="105"/>
    </row>
    <row r="8" spans="1:11" ht="18" x14ac:dyDescent="0.25">
      <c r="A8" s="4"/>
      <c r="B8" s="4"/>
      <c r="C8" s="4"/>
      <c r="D8" s="4"/>
      <c r="E8" s="4"/>
      <c r="F8" s="4"/>
      <c r="G8" s="5"/>
      <c r="H8" s="5"/>
      <c r="I8" s="5"/>
    </row>
    <row r="9" spans="1:11" ht="38.25" x14ac:dyDescent="0.25">
      <c r="B9" s="122"/>
      <c r="C9" s="122"/>
      <c r="D9" s="122"/>
      <c r="E9" s="121" t="s">
        <v>84</v>
      </c>
      <c r="F9" s="3" t="s">
        <v>85</v>
      </c>
      <c r="G9" s="3" t="s">
        <v>168</v>
      </c>
      <c r="H9" s="3" t="s">
        <v>169</v>
      </c>
      <c r="I9" s="121" t="s">
        <v>86</v>
      </c>
      <c r="J9" s="136" t="s">
        <v>148</v>
      </c>
      <c r="K9" s="136" t="s">
        <v>149</v>
      </c>
    </row>
    <row r="10" spans="1:11" x14ac:dyDescent="0.25">
      <c r="A10" s="103"/>
      <c r="B10" s="104"/>
      <c r="C10" s="106"/>
      <c r="D10" s="144">
        <v>1</v>
      </c>
      <c r="E10" s="145"/>
      <c r="F10" s="100">
        <v>2</v>
      </c>
      <c r="G10" s="100">
        <v>3</v>
      </c>
      <c r="H10" s="100">
        <v>4</v>
      </c>
      <c r="I10" s="146">
        <v>5</v>
      </c>
      <c r="J10" s="147">
        <v>6</v>
      </c>
      <c r="K10" s="147">
        <v>7</v>
      </c>
    </row>
    <row r="11" spans="1:11" ht="15.75" customHeight="1" x14ac:dyDescent="0.25">
      <c r="A11" s="113"/>
      <c r="B11" s="113"/>
      <c r="C11" s="113"/>
      <c r="D11" s="62"/>
      <c r="E11" s="159" t="s">
        <v>87</v>
      </c>
      <c r="F11" s="237">
        <f>SUM(F12+F35)</f>
        <v>1467529.2200000002</v>
      </c>
      <c r="G11" s="63">
        <f t="shared" ref="G11:I11" si="0">SUM(G12)</f>
        <v>0</v>
      </c>
      <c r="H11" s="237">
        <f t="shared" si="0"/>
        <v>1890972</v>
      </c>
      <c r="I11" s="237">
        <f t="shared" si="0"/>
        <v>1741787.8000000003</v>
      </c>
      <c r="J11" s="260">
        <f>SUM(I11/F11*100)</f>
        <v>118.68845786934314</v>
      </c>
      <c r="K11" s="260">
        <f>SUM(I11/H11*100)</f>
        <v>92.110713432033904</v>
      </c>
    </row>
    <row r="12" spans="1:11" x14ac:dyDescent="0.25">
      <c r="A12" s="149">
        <v>6</v>
      </c>
      <c r="B12" s="149"/>
      <c r="C12" s="149"/>
      <c r="D12" s="150"/>
      <c r="E12" s="158" t="s">
        <v>4</v>
      </c>
      <c r="F12" s="238">
        <f>SUM(F13+F19+F20+F22+F25+F31)</f>
        <v>1467529.2200000002</v>
      </c>
      <c r="G12" s="151">
        <f t="shared" ref="G12" si="1">SUM(G13+G19+G25+G31)</f>
        <v>0</v>
      </c>
      <c r="H12" s="238">
        <f>SUM(H13+H19+H20+H22+H25+H31)</f>
        <v>1890972</v>
      </c>
      <c r="I12" s="238">
        <f>SUM(I13+I19+I20+I22+I25+I31)</f>
        <v>1741787.8000000003</v>
      </c>
      <c r="J12" s="261">
        <f t="shared" ref="J12:J41" si="2">SUM(I12/F12*100)</f>
        <v>118.68845786934314</v>
      </c>
      <c r="K12" s="261">
        <f t="shared" ref="K12:K41" si="3">SUM(I12/H12*100)</f>
        <v>92.110713432033904</v>
      </c>
    </row>
    <row r="13" spans="1:11" ht="26.25" x14ac:dyDescent="0.25">
      <c r="A13" s="108"/>
      <c r="B13" s="109">
        <v>63</v>
      </c>
      <c r="C13" s="109"/>
      <c r="D13" s="110"/>
      <c r="E13" s="137" t="s">
        <v>19</v>
      </c>
      <c r="F13" s="228">
        <f>SUM(F14+F16)</f>
        <v>1269862.4099999999</v>
      </c>
      <c r="G13" s="111">
        <f t="shared" ref="G13:I13" si="4">SUM(G14+G16)</f>
        <v>0</v>
      </c>
      <c r="H13" s="228">
        <f t="shared" si="4"/>
        <v>1660070</v>
      </c>
      <c r="I13" s="228">
        <f t="shared" si="4"/>
        <v>1517454.12</v>
      </c>
      <c r="J13" s="252">
        <f t="shared" si="2"/>
        <v>119.49752257018147</v>
      </c>
      <c r="K13" s="252">
        <f t="shared" si="3"/>
        <v>91.409044196931461</v>
      </c>
    </row>
    <row r="14" spans="1:11" ht="26.25" x14ac:dyDescent="0.25">
      <c r="A14" s="47"/>
      <c r="B14" s="112"/>
      <c r="C14" s="112">
        <v>634</v>
      </c>
      <c r="D14" s="55"/>
      <c r="E14" s="138" t="s">
        <v>88</v>
      </c>
      <c r="F14" s="227">
        <f>SUM(F15)</f>
        <v>0</v>
      </c>
      <c r="G14" s="56">
        <f t="shared" ref="G14:I14" si="5">SUM(G15)</f>
        <v>0</v>
      </c>
      <c r="H14" s="227">
        <f t="shared" si="5"/>
        <v>0</v>
      </c>
      <c r="I14" s="227">
        <f t="shared" si="5"/>
        <v>0</v>
      </c>
      <c r="J14" s="249" t="e">
        <f t="shared" si="2"/>
        <v>#DIV/0!</v>
      </c>
      <c r="K14" s="249" t="e">
        <f t="shared" si="3"/>
        <v>#DIV/0!</v>
      </c>
    </row>
    <row r="15" spans="1:11" ht="26.25" x14ac:dyDescent="0.25">
      <c r="A15" s="11"/>
      <c r="B15" s="15"/>
      <c r="C15" s="15"/>
      <c r="D15" s="131">
        <v>6341</v>
      </c>
      <c r="E15" s="139" t="s">
        <v>89</v>
      </c>
      <c r="F15" s="226"/>
      <c r="G15" s="124"/>
      <c r="H15" s="226"/>
      <c r="I15" s="253"/>
      <c r="J15" s="250" t="e">
        <f t="shared" si="2"/>
        <v>#DIV/0!</v>
      </c>
      <c r="K15" s="250" t="e">
        <f t="shared" si="3"/>
        <v>#DIV/0!</v>
      </c>
    </row>
    <row r="16" spans="1:11" ht="39" x14ac:dyDescent="0.25">
      <c r="A16" s="240"/>
      <c r="B16" s="240"/>
      <c r="C16" s="240">
        <v>636</v>
      </c>
      <c r="D16" s="133"/>
      <c r="E16" s="140" t="s">
        <v>67</v>
      </c>
      <c r="F16" s="242">
        <f>SUM(F17+F18)</f>
        <v>1269862.4099999999</v>
      </c>
      <c r="G16" s="56">
        <f t="shared" ref="G16:I16" si="6">SUM(G17+G18)</f>
        <v>0</v>
      </c>
      <c r="H16" s="227">
        <f t="shared" si="6"/>
        <v>1660070</v>
      </c>
      <c r="I16" s="227">
        <f t="shared" si="6"/>
        <v>1517454.12</v>
      </c>
      <c r="J16" s="249">
        <f t="shared" si="2"/>
        <v>119.49752257018147</v>
      </c>
      <c r="K16" s="249">
        <f t="shared" si="3"/>
        <v>91.409044196931461</v>
      </c>
    </row>
    <row r="17" spans="1:11" ht="39" x14ac:dyDescent="0.25">
      <c r="A17" s="125"/>
      <c r="B17" s="42"/>
      <c r="C17" s="42"/>
      <c r="D17" s="131">
        <v>6361</v>
      </c>
      <c r="E17" s="139" t="s">
        <v>90</v>
      </c>
      <c r="F17" s="226">
        <v>1266452.6599999999</v>
      </c>
      <c r="G17" s="124"/>
      <c r="H17" s="226">
        <v>1660070</v>
      </c>
      <c r="I17" s="253">
        <v>1514276.76</v>
      </c>
      <c r="J17" s="250">
        <f t="shared" si="2"/>
        <v>119.5683666533576</v>
      </c>
      <c r="K17" s="250">
        <f t="shared" si="3"/>
        <v>91.217645039064621</v>
      </c>
    </row>
    <row r="18" spans="1:11" ht="39" x14ac:dyDescent="0.25">
      <c r="A18" s="125"/>
      <c r="B18" s="42"/>
      <c r="C18" s="43"/>
      <c r="D18" s="131">
        <v>6362</v>
      </c>
      <c r="E18" s="139" t="s">
        <v>91</v>
      </c>
      <c r="F18" s="226">
        <v>3409.75</v>
      </c>
      <c r="G18" s="124"/>
      <c r="H18" s="226"/>
      <c r="I18" s="253">
        <v>3177.36</v>
      </c>
      <c r="J18" s="250">
        <f t="shared" si="2"/>
        <v>93.18454432143119</v>
      </c>
      <c r="K18" s="157" t="e">
        <f t="shared" si="3"/>
        <v>#DIV/0!</v>
      </c>
    </row>
    <row r="19" spans="1:11" ht="26.25" x14ac:dyDescent="0.25">
      <c r="A19" s="125"/>
      <c r="B19" s="42"/>
      <c r="C19" s="43">
        <v>638</v>
      </c>
      <c r="D19" s="131">
        <v>6381</v>
      </c>
      <c r="E19" s="139" t="s">
        <v>165</v>
      </c>
      <c r="F19" s="226">
        <v>0</v>
      </c>
      <c r="G19" s="124"/>
      <c r="H19" s="226">
        <v>18601</v>
      </c>
      <c r="I19" s="253">
        <v>18601</v>
      </c>
      <c r="J19" s="250" t="e">
        <f t="shared" ref="J19" si="7">SUM(I19/F19*100)</f>
        <v>#DIV/0!</v>
      </c>
      <c r="K19" s="157">
        <f t="shared" ref="K19" si="8">SUM(I19/H19*100)</f>
        <v>100</v>
      </c>
    </row>
    <row r="20" spans="1:11" x14ac:dyDescent="0.25">
      <c r="A20" s="240"/>
      <c r="B20" s="240"/>
      <c r="C20" s="241">
        <v>641</v>
      </c>
      <c r="D20" s="133"/>
      <c r="E20" s="140" t="s">
        <v>68</v>
      </c>
      <c r="F20" s="242">
        <f>SUM(F21)</f>
        <v>0.08</v>
      </c>
      <c r="G20" s="56">
        <f t="shared" ref="G20:I20" si="9">SUM(G21)</f>
        <v>0</v>
      </c>
      <c r="H20" s="227">
        <f t="shared" si="9"/>
        <v>10</v>
      </c>
      <c r="I20" s="227">
        <f t="shared" si="9"/>
        <v>0.02</v>
      </c>
      <c r="J20" s="249">
        <f t="shared" si="2"/>
        <v>25</v>
      </c>
      <c r="K20" s="154">
        <f t="shared" si="3"/>
        <v>0.2</v>
      </c>
    </row>
    <row r="21" spans="1:11" ht="26.25" x14ac:dyDescent="0.25">
      <c r="A21" s="125"/>
      <c r="B21" s="42"/>
      <c r="C21" s="43"/>
      <c r="D21" s="131">
        <v>6413</v>
      </c>
      <c r="E21" s="139" t="s">
        <v>69</v>
      </c>
      <c r="F21" s="226">
        <v>0.08</v>
      </c>
      <c r="G21" s="124"/>
      <c r="H21" s="226">
        <v>10</v>
      </c>
      <c r="I21" s="253">
        <v>0.02</v>
      </c>
      <c r="J21" s="250">
        <f t="shared" si="2"/>
        <v>25</v>
      </c>
      <c r="K21" s="157">
        <f t="shared" si="3"/>
        <v>0.2</v>
      </c>
    </row>
    <row r="22" spans="1:11" ht="51.75" x14ac:dyDescent="0.25">
      <c r="A22" s="181"/>
      <c r="B22" s="181">
        <v>65</v>
      </c>
      <c r="C22" s="239"/>
      <c r="D22" s="182"/>
      <c r="E22" s="183" t="s">
        <v>43</v>
      </c>
      <c r="F22" s="229">
        <f>SUM(F23)</f>
        <v>5160.26</v>
      </c>
      <c r="G22" s="111">
        <f t="shared" ref="G22:I22" si="10">SUM(G23)</f>
        <v>0</v>
      </c>
      <c r="H22" s="228">
        <f t="shared" si="10"/>
        <v>9000</v>
      </c>
      <c r="I22" s="228">
        <f t="shared" si="10"/>
        <v>4678.74</v>
      </c>
      <c r="J22" s="252">
        <f t="shared" si="2"/>
        <v>90.668687236689621</v>
      </c>
      <c r="K22" s="252">
        <f t="shared" si="3"/>
        <v>51.985999999999997</v>
      </c>
    </row>
    <row r="23" spans="1:11" x14ac:dyDescent="0.25">
      <c r="A23" s="114"/>
      <c r="B23" s="115"/>
      <c r="C23" s="116">
        <v>652</v>
      </c>
      <c r="D23" s="132"/>
      <c r="E23" s="138" t="s">
        <v>70</v>
      </c>
      <c r="F23" s="227">
        <f>SUM(F24)</f>
        <v>5160.26</v>
      </c>
      <c r="G23" s="56">
        <f t="shared" ref="G23:I23" si="11">SUM(G24)</f>
        <v>0</v>
      </c>
      <c r="H23" s="227">
        <f t="shared" si="11"/>
        <v>9000</v>
      </c>
      <c r="I23" s="227">
        <f t="shared" si="11"/>
        <v>4678.74</v>
      </c>
      <c r="J23" s="249">
        <f t="shared" si="2"/>
        <v>90.668687236689621</v>
      </c>
      <c r="K23" s="249">
        <f t="shared" si="3"/>
        <v>51.985999999999997</v>
      </c>
    </row>
    <row r="24" spans="1:11" x14ac:dyDescent="0.25">
      <c r="A24" s="125"/>
      <c r="B24" s="42"/>
      <c r="C24" s="43"/>
      <c r="D24" s="131">
        <v>6526</v>
      </c>
      <c r="E24" s="139" t="s">
        <v>71</v>
      </c>
      <c r="F24" s="226">
        <v>5160.26</v>
      </c>
      <c r="G24" s="124"/>
      <c r="H24" s="226">
        <v>9000</v>
      </c>
      <c r="I24" s="253">
        <v>4678.74</v>
      </c>
      <c r="J24" s="250">
        <f t="shared" si="2"/>
        <v>90.668687236689621</v>
      </c>
      <c r="K24" s="250">
        <f t="shared" si="3"/>
        <v>51.985999999999997</v>
      </c>
    </row>
    <row r="25" spans="1:11" ht="51.75" x14ac:dyDescent="0.25">
      <c r="A25" s="181"/>
      <c r="B25" s="181">
        <v>66</v>
      </c>
      <c r="C25" s="108"/>
      <c r="D25" s="182"/>
      <c r="E25" s="183" t="s">
        <v>150</v>
      </c>
      <c r="F25" s="229">
        <f>SUM(F26+F28)</f>
        <v>12490.36</v>
      </c>
      <c r="G25" s="143">
        <f t="shared" ref="G25:I25" si="12">SUM(G26+G28)</f>
        <v>0</v>
      </c>
      <c r="H25" s="229">
        <f t="shared" si="12"/>
        <v>8000</v>
      </c>
      <c r="I25" s="229">
        <f t="shared" si="12"/>
        <v>5927.58</v>
      </c>
      <c r="J25" s="252">
        <f t="shared" si="2"/>
        <v>47.457239022734335</v>
      </c>
      <c r="K25" s="252">
        <f t="shared" si="3"/>
        <v>74.094750000000005</v>
      </c>
    </row>
    <row r="26" spans="1:11" ht="26.25" x14ac:dyDescent="0.25">
      <c r="A26" s="49"/>
      <c r="B26" s="50"/>
      <c r="C26" s="65">
        <v>661</v>
      </c>
      <c r="D26" s="132">
        <v>661</v>
      </c>
      <c r="E26" s="138" t="s">
        <v>82</v>
      </c>
      <c r="F26" s="227">
        <f>SUM(F27)</f>
        <v>0</v>
      </c>
      <c r="G26" s="56">
        <f t="shared" ref="G26:I26" si="13">SUM(G27)</f>
        <v>0</v>
      </c>
      <c r="H26" s="227">
        <f t="shared" si="13"/>
        <v>0</v>
      </c>
      <c r="I26" s="227">
        <f t="shared" si="13"/>
        <v>0</v>
      </c>
      <c r="J26" s="154" t="e">
        <f t="shared" si="2"/>
        <v>#DIV/0!</v>
      </c>
      <c r="K26" s="154" t="e">
        <f t="shared" si="3"/>
        <v>#DIV/0!</v>
      </c>
    </row>
    <row r="27" spans="1:11" x14ac:dyDescent="0.25">
      <c r="A27" s="15"/>
      <c r="B27" s="15"/>
      <c r="C27" s="26"/>
      <c r="D27" s="131">
        <v>6615</v>
      </c>
      <c r="E27" s="139" t="s">
        <v>83</v>
      </c>
      <c r="F27" s="226"/>
      <c r="G27" s="124"/>
      <c r="H27" s="268"/>
      <c r="I27" s="254"/>
      <c r="J27" s="157" t="e">
        <f t="shared" si="2"/>
        <v>#DIV/0!</v>
      </c>
      <c r="K27" s="157" t="e">
        <f t="shared" si="3"/>
        <v>#DIV/0!</v>
      </c>
    </row>
    <row r="28" spans="1:11" ht="39" x14ac:dyDescent="0.25">
      <c r="A28" s="197"/>
      <c r="B28" s="154"/>
      <c r="C28" s="154">
        <v>663</v>
      </c>
      <c r="D28" s="175"/>
      <c r="E28" s="208" t="s">
        <v>92</v>
      </c>
      <c r="F28" s="230">
        <f>SUM(F29+F30)</f>
        <v>12490.36</v>
      </c>
      <c r="G28" s="173">
        <f t="shared" ref="G28:I28" si="14">SUM(G29+G30)</f>
        <v>0</v>
      </c>
      <c r="H28" s="230">
        <f t="shared" si="14"/>
        <v>8000</v>
      </c>
      <c r="I28" s="230">
        <f t="shared" si="14"/>
        <v>5927.58</v>
      </c>
      <c r="J28" s="249">
        <f t="shared" si="2"/>
        <v>47.457239022734335</v>
      </c>
      <c r="K28" s="249">
        <f t="shared" si="3"/>
        <v>74.094750000000005</v>
      </c>
    </row>
    <row r="29" spans="1:11" x14ac:dyDescent="0.25">
      <c r="A29" s="123"/>
      <c r="B29" s="128"/>
      <c r="C29" s="128"/>
      <c r="D29" s="174">
        <v>6631</v>
      </c>
      <c r="E29" s="209" t="s">
        <v>93</v>
      </c>
      <c r="F29" s="231">
        <v>12490.36</v>
      </c>
      <c r="G29" s="130"/>
      <c r="H29" s="231">
        <v>8000</v>
      </c>
      <c r="I29" s="231">
        <v>5927.58</v>
      </c>
      <c r="J29" s="250">
        <f t="shared" si="2"/>
        <v>47.457239022734335</v>
      </c>
      <c r="K29" s="250">
        <f t="shared" si="3"/>
        <v>74.094750000000005</v>
      </c>
    </row>
    <row r="30" spans="1:11" s="123" customFormat="1" x14ac:dyDescent="0.25">
      <c r="A30" s="198"/>
      <c r="B30" s="128"/>
      <c r="C30" s="128"/>
      <c r="D30" s="142">
        <v>6632</v>
      </c>
      <c r="E30" s="209" t="s">
        <v>151</v>
      </c>
      <c r="F30" s="231">
        <v>0</v>
      </c>
      <c r="G30" s="130"/>
      <c r="H30" s="231"/>
      <c r="I30" s="231"/>
      <c r="J30" s="250" t="e">
        <f t="shared" si="2"/>
        <v>#DIV/0!</v>
      </c>
      <c r="K30" s="157" t="e">
        <f t="shared" si="3"/>
        <v>#DIV/0!</v>
      </c>
    </row>
    <row r="31" spans="1:11" ht="41.45" customHeight="1" x14ac:dyDescent="0.25">
      <c r="A31" s="199"/>
      <c r="B31" s="179">
        <v>67</v>
      </c>
      <c r="C31" s="179"/>
      <c r="D31" s="179"/>
      <c r="E31" s="210" t="s">
        <v>94</v>
      </c>
      <c r="F31" s="232">
        <f>SUM(F32)</f>
        <v>180016.11</v>
      </c>
      <c r="G31" s="203">
        <f t="shared" ref="G31:I31" si="15">SUM(G32)</f>
        <v>0</v>
      </c>
      <c r="H31" s="232">
        <f t="shared" si="15"/>
        <v>195291</v>
      </c>
      <c r="I31" s="232">
        <f t="shared" si="15"/>
        <v>195126.34</v>
      </c>
      <c r="J31" s="252">
        <f t="shared" si="2"/>
        <v>108.39382097524495</v>
      </c>
      <c r="K31" s="252">
        <f t="shared" si="3"/>
        <v>99.915684798582632</v>
      </c>
    </row>
    <row r="32" spans="1:11" ht="38.25" x14ac:dyDescent="0.25">
      <c r="A32" s="200"/>
      <c r="B32" s="180"/>
      <c r="C32" s="184">
        <v>671</v>
      </c>
      <c r="D32" s="184"/>
      <c r="E32" s="206" t="s">
        <v>95</v>
      </c>
      <c r="F32" s="233">
        <f>SUM(F33+F34)</f>
        <v>180016.11</v>
      </c>
      <c r="G32" s="204">
        <f t="shared" ref="G32:I32" si="16">SUM(G33+G34)</f>
        <v>0</v>
      </c>
      <c r="H32" s="233">
        <f t="shared" si="16"/>
        <v>195291</v>
      </c>
      <c r="I32" s="233">
        <f t="shared" si="16"/>
        <v>195126.34</v>
      </c>
      <c r="J32" s="249">
        <f t="shared" si="2"/>
        <v>108.39382097524495</v>
      </c>
      <c r="K32" s="249">
        <f t="shared" si="3"/>
        <v>99.915684798582632</v>
      </c>
    </row>
    <row r="33" spans="1:11" ht="25.5" x14ac:dyDescent="0.25">
      <c r="A33" s="3"/>
      <c r="B33" s="107"/>
      <c r="C33" s="107"/>
      <c r="D33" s="90">
        <v>6711</v>
      </c>
      <c r="E33" s="141" t="s">
        <v>96</v>
      </c>
      <c r="F33" s="243">
        <v>180016.11</v>
      </c>
      <c r="G33" s="100"/>
      <c r="H33" s="243">
        <v>195291</v>
      </c>
      <c r="I33" s="259">
        <v>195126.34</v>
      </c>
      <c r="J33" s="250">
        <f t="shared" si="2"/>
        <v>108.39382097524495</v>
      </c>
      <c r="K33" s="250">
        <f t="shared" si="3"/>
        <v>99.915684798582632</v>
      </c>
    </row>
    <row r="34" spans="1:11" s="123" customFormat="1" ht="25.5" x14ac:dyDescent="0.25">
      <c r="A34" s="3"/>
      <c r="B34" s="107"/>
      <c r="C34" s="107"/>
      <c r="D34" s="90">
        <v>6712</v>
      </c>
      <c r="E34" s="141" t="s">
        <v>152</v>
      </c>
      <c r="F34" s="234"/>
      <c r="G34" s="100"/>
      <c r="H34" s="234"/>
      <c r="I34" s="255"/>
      <c r="J34" s="250" t="e">
        <f t="shared" si="2"/>
        <v>#DIV/0!</v>
      </c>
      <c r="K34" s="157" t="e">
        <f t="shared" si="3"/>
        <v>#DIV/0!</v>
      </c>
    </row>
    <row r="35" spans="1:11" ht="25.5" x14ac:dyDescent="0.25">
      <c r="A35" s="52">
        <v>7</v>
      </c>
      <c r="B35" s="53"/>
      <c r="C35" s="53"/>
      <c r="D35" s="53"/>
      <c r="E35" s="205" t="s">
        <v>5</v>
      </c>
      <c r="F35" s="235">
        <f>SUM(F37)</f>
        <v>0</v>
      </c>
      <c r="G35" s="201"/>
      <c r="H35" s="235"/>
      <c r="I35" s="256"/>
      <c r="J35" s="261" t="e">
        <f t="shared" si="2"/>
        <v>#DIV/0!</v>
      </c>
      <c r="K35" s="148" t="e">
        <f t="shared" si="3"/>
        <v>#DIV/0!</v>
      </c>
    </row>
    <row r="36" spans="1:11" ht="25.5" x14ac:dyDescent="0.25">
      <c r="A36" s="20"/>
      <c r="B36" s="185">
        <v>72</v>
      </c>
      <c r="C36" s="186"/>
      <c r="D36" s="185"/>
      <c r="E36" s="187" t="s">
        <v>18</v>
      </c>
      <c r="F36" s="236">
        <f>SUM(F37)</f>
        <v>0</v>
      </c>
      <c r="G36" s="202">
        <f t="shared" ref="G36:I36" si="17">SUM(G37)</f>
        <v>0</v>
      </c>
      <c r="H36" s="202">
        <f t="shared" si="17"/>
        <v>0</v>
      </c>
      <c r="I36" s="236">
        <f t="shared" si="17"/>
        <v>0</v>
      </c>
      <c r="J36" s="153" t="e">
        <f t="shared" si="2"/>
        <v>#DIV/0!</v>
      </c>
      <c r="K36" s="153" t="e">
        <f t="shared" si="3"/>
        <v>#DIV/0!</v>
      </c>
    </row>
    <row r="37" spans="1:11" ht="15.75" customHeight="1" x14ac:dyDescent="0.25">
      <c r="A37" s="47"/>
      <c r="B37" s="47"/>
      <c r="C37" s="112">
        <v>721</v>
      </c>
      <c r="D37" s="133"/>
      <c r="E37" s="140" t="s">
        <v>97</v>
      </c>
      <c r="F37" s="48">
        <f>SUM(F38)</f>
        <v>0</v>
      </c>
      <c r="G37" s="48"/>
      <c r="H37" s="48"/>
      <c r="I37" s="242"/>
      <c r="J37" s="154" t="e">
        <f t="shared" si="2"/>
        <v>#DIV/0!</v>
      </c>
      <c r="K37" s="154" t="e">
        <f t="shared" si="3"/>
        <v>#DIV/0!</v>
      </c>
    </row>
    <row r="38" spans="1:11" ht="15.75" customHeight="1" x14ac:dyDescent="0.25">
      <c r="A38" s="11"/>
      <c r="B38" s="15"/>
      <c r="C38" s="15"/>
      <c r="D38" s="131">
        <v>7211</v>
      </c>
      <c r="E38" s="139" t="s">
        <v>98</v>
      </c>
      <c r="F38" s="124"/>
      <c r="G38" s="124"/>
      <c r="H38" s="124"/>
      <c r="I38" s="253"/>
      <c r="J38" s="157" t="e">
        <f t="shared" si="2"/>
        <v>#DIV/0!</v>
      </c>
      <c r="K38" s="157" t="e">
        <f t="shared" si="3"/>
        <v>#DIV/0!</v>
      </c>
    </row>
    <row r="39" spans="1:11" x14ac:dyDescent="0.25">
      <c r="A39" s="125"/>
      <c r="B39" s="125"/>
      <c r="C39" s="125"/>
      <c r="D39" s="131" t="s">
        <v>99</v>
      </c>
      <c r="E39" s="139"/>
      <c r="F39" s="124"/>
      <c r="G39" s="124"/>
      <c r="H39" s="124"/>
      <c r="I39" s="253"/>
      <c r="J39" s="157" t="e">
        <f t="shared" si="2"/>
        <v>#DIV/0!</v>
      </c>
      <c r="K39" s="157" t="e">
        <f t="shared" si="3"/>
        <v>#DIV/0!</v>
      </c>
    </row>
    <row r="40" spans="1:11" x14ac:dyDescent="0.25">
      <c r="A40" s="125"/>
      <c r="B40" s="125"/>
      <c r="C40" s="125"/>
      <c r="D40" s="131"/>
      <c r="E40" s="139"/>
      <c r="F40" s="124"/>
      <c r="G40" s="124"/>
      <c r="H40" s="124"/>
      <c r="I40" s="253"/>
      <c r="J40" s="157" t="e">
        <f t="shared" si="2"/>
        <v>#DIV/0!</v>
      </c>
      <c r="K40" s="157" t="e">
        <f t="shared" si="3"/>
        <v>#DIV/0!</v>
      </c>
    </row>
    <row r="41" spans="1:11" x14ac:dyDescent="0.25">
      <c r="A41" s="125"/>
      <c r="B41" s="42"/>
      <c r="C41" s="43"/>
      <c r="D41" s="131"/>
      <c r="E41" s="139"/>
      <c r="F41" s="124"/>
      <c r="G41" s="124"/>
      <c r="H41" s="124"/>
      <c r="I41" s="253"/>
      <c r="J41" s="157" t="e">
        <f t="shared" si="2"/>
        <v>#DIV/0!</v>
      </c>
      <c r="K41" s="157" t="e">
        <f t="shared" si="3"/>
        <v>#DIV/0!</v>
      </c>
    </row>
    <row r="42" spans="1:11" ht="39" x14ac:dyDescent="0.25">
      <c r="A42" s="127"/>
      <c r="B42" s="165"/>
      <c r="C42" s="166"/>
      <c r="D42" s="167"/>
      <c r="E42" s="155" t="s">
        <v>84</v>
      </c>
      <c r="F42" s="155" t="s">
        <v>85</v>
      </c>
      <c r="G42" s="155" t="s">
        <v>170</v>
      </c>
      <c r="H42" s="156" t="s">
        <v>169</v>
      </c>
      <c r="I42" s="257" t="s">
        <v>86</v>
      </c>
      <c r="J42" s="136" t="s">
        <v>148</v>
      </c>
      <c r="K42" s="136" t="s">
        <v>149</v>
      </c>
    </row>
    <row r="43" spans="1:11" x14ac:dyDescent="0.25">
      <c r="A43" s="190"/>
      <c r="B43" s="191"/>
      <c r="C43" s="192"/>
      <c r="D43" s="193"/>
      <c r="E43" s="134">
        <v>1</v>
      </c>
      <c r="F43" s="135">
        <v>2</v>
      </c>
      <c r="G43" s="135">
        <v>3</v>
      </c>
      <c r="H43" s="135">
        <v>4</v>
      </c>
      <c r="I43" s="258">
        <v>5</v>
      </c>
      <c r="J43" s="194">
        <v>6</v>
      </c>
      <c r="K43" s="194">
        <v>7</v>
      </c>
    </row>
    <row r="44" spans="1:11" x14ac:dyDescent="0.25">
      <c r="A44" s="162"/>
      <c r="B44" s="163"/>
      <c r="C44" s="164"/>
      <c r="D44" s="168"/>
      <c r="E44" s="188" t="s">
        <v>9</v>
      </c>
      <c r="F44" s="237">
        <f>SUM(F45+F101)</f>
        <v>1498479.1700000002</v>
      </c>
      <c r="G44" s="63">
        <f>SUM(G45+G101)</f>
        <v>0</v>
      </c>
      <c r="H44" s="63">
        <f>SUM(H45+H101)</f>
        <v>1896286</v>
      </c>
      <c r="I44" s="237">
        <f>SUM(I45+I101)</f>
        <v>1736712.42</v>
      </c>
      <c r="J44" s="262">
        <f>SUM(I44/F44*100)</f>
        <v>115.89833577733349</v>
      </c>
      <c r="K44" s="262">
        <f>SUM(I44/H44*100)</f>
        <v>91.58494130104846</v>
      </c>
    </row>
    <row r="45" spans="1:11" x14ac:dyDescent="0.25">
      <c r="A45" s="61">
        <v>3</v>
      </c>
      <c r="B45" s="160"/>
      <c r="C45" s="161"/>
      <c r="D45" s="169"/>
      <c r="E45" s="189" t="s">
        <v>6</v>
      </c>
      <c r="F45" s="225">
        <f>SUM(F46+F56+F89+F95+F98)</f>
        <v>1491049.4400000002</v>
      </c>
      <c r="G45" s="126">
        <f>SUM(G46+G56+G89+G95+G98)</f>
        <v>0</v>
      </c>
      <c r="H45" s="126">
        <f>SUM(H46+H56+H79+H89+H95+H98)</f>
        <v>1887946</v>
      </c>
      <c r="I45" s="225">
        <f>SUM(I46+I56+I79+I89+I95+I98)</f>
        <v>1731938.3499999999</v>
      </c>
      <c r="J45" s="262">
        <f t="shared" ref="J45:J111" si="18">SUM(I45/F45*100)</f>
        <v>116.15566214893582</v>
      </c>
      <c r="K45" s="262">
        <f t="shared" ref="K45:K111" si="19">SUM(I45/H45*100)</f>
        <v>91.736646599002285</v>
      </c>
    </row>
    <row r="46" spans="1:11" x14ac:dyDescent="0.25">
      <c r="A46" s="153"/>
      <c r="B46" s="153">
        <v>31</v>
      </c>
      <c r="C46" s="153"/>
      <c r="D46" s="170"/>
      <c r="E46" s="211" t="s">
        <v>7</v>
      </c>
      <c r="F46" s="244">
        <f>SUM(F47+F51+F53)</f>
        <v>1217251.2000000002</v>
      </c>
      <c r="G46" s="171">
        <f t="shared" ref="G46:I46" si="20">SUM(G47+G51+G53)</f>
        <v>0</v>
      </c>
      <c r="H46" s="171">
        <f t="shared" si="20"/>
        <v>1493830</v>
      </c>
      <c r="I46" s="244">
        <f t="shared" si="20"/>
        <v>1385288.68</v>
      </c>
      <c r="J46" s="263">
        <f t="shared" si="18"/>
        <v>113.80466743429784</v>
      </c>
      <c r="K46" s="263">
        <f t="shared" si="19"/>
        <v>92.734024621275509</v>
      </c>
    </row>
    <row r="47" spans="1:11" x14ac:dyDescent="0.25">
      <c r="A47" s="154"/>
      <c r="B47" s="154"/>
      <c r="C47" s="154">
        <v>311</v>
      </c>
      <c r="D47" s="172"/>
      <c r="E47" s="212" t="s">
        <v>100</v>
      </c>
      <c r="F47" s="230">
        <f>SUM(F48:F50)</f>
        <v>1005497.12</v>
      </c>
      <c r="G47" s="173">
        <f t="shared" ref="G47:I47" si="21">SUM(G48:G50)</f>
        <v>0</v>
      </c>
      <c r="H47" s="173">
        <v>1218580</v>
      </c>
      <c r="I47" s="230">
        <f t="shared" si="21"/>
        <v>1140315.3899999999</v>
      </c>
      <c r="J47" s="264">
        <f t="shared" si="18"/>
        <v>113.40812095016244</v>
      </c>
      <c r="K47" s="264">
        <f t="shared" si="19"/>
        <v>93.577392538856699</v>
      </c>
    </row>
    <row r="48" spans="1:11" x14ac:dyDescent="0.25">
      <c r="A48" s="128"/>
      <c r="B48" s="128"/>
      <c r="C48" s="128"/>
      <c r="D48" s="174">
        <v>3111</v>
      </c>
      <c r="E48" s="213" t="s">
        <v>101</v>
      </c>
      <c r="F48" s="231">
        <v>1005497.12</v>
      </c>
      <c r="G48" s="130"/>
      <c r="H48" s="130"/>
      <c r="I48" s="231">
        <v>1140315.3899999999</v>
      </c>
      <c r="J48" s="265">
        <f t="shared" si="18"/>
        <v>113.40812095016244</v>
      </c>
      <c r="K48" s="176" t="e">
        <f t="shared" si="19"/>
        <v>#DIV/0!</v>
      </c>
    </row>
    <row r="49" spans="1:11" x14ac:dyDescent="0.25">
      <c r="A49" s="128"/>
      <c r="B49" s="128"/>
      <c r="C49" s="128"/>
      <c r="D49" s="174">
        <v>3113</v>
      </c>
      <c r="E49" s="213" t="s">
        <v>102</v>
      </c>
      <c r="F49" s="231"/>
      <c r="G49" s="130"/>
      <c r="H49" s="130"/>
      <c r="I49" s="231"/>
      <c r="J49" s="265" t="e">
        <f t="shared" si="18"/>
        <v>#DIV/0!</v>
      </c>
      <c r="K49" s="176" t="e">
        <f t="shared" si="19"/>
        <v>#DIV/0!</v>
      </c>
    </row>
    <row r="50" spans="1:11" s="123" customFormat="1" x14ac:dyDescent="0.25">
      <c r="A50" s="128"/>
      <c r="B50" s="128"/>
      <c r="C50" s="128"/>
      <c r="D50" s="174">
        <v>3114</v>
      </c>
      <c r="E50" s="213" t="s">
        <v>156</v>
      </c>
      <c r="F50" s="231"/>
      <c r="G50" s="130"/>
      <c r="H50" s="130"/>
      <c r="I50" s="231"/>
      <c r="J50" s="265" t="e">
        <f t="shared" si="18"/>
        <v>#DIV/0!</v>
      </c>
      <c r="K50" s="176" t="e">
        <f t="shared" si="19"/>
        <v>#DIV/0!</v>
      </c>
    </row>
    <row r="51" spans="1:11" x14ac:dyDescent="0.25">
      <c r="A51" s="154"/>
      <c r="B51" s="154"/>
      <c r="C51" s="154">
        <v>312</v>
      </c>
      <c r="D51" s="172"/>
      <c r="E51" s="212" t="s">
        <v>103</v>
      </c>
      <c r="F51" s="230">
        <f>SUM(F52)</f>
        <v>45758.96</v>
      </c>
      <c r="G51" s="173">
        <f t="shared" ref="G51:I51" si="22">SUM(G52)</f>
        <v>0</v>
      </c>
      <c r="H51" s="173">
        <v>72150</v>
      </c>
      <c r="I51" s="230">
        <f t="shared" si="22"/>
        <v>56811.71</v>
      </c>
      <c r="J51" s="264">
        <f t="shared" si="18"/>
        <v>124.15428584915391</v>
      </c>
      <c r="K51" s="264">
        <f t="shared" si="19"/>
        <v>78.741108801108794</v>
      </c>
    </row>
    <row r="52" spans="1:11" x14ac:dyDescent="0.25">
      <c r="A52" s="128"/>
      <c r="B52" s="128"/>
      <c r="C52" s="128"/>
      <c r="D52" s="174">
        <v>3121</v>
      </c>
      <c r="E52" s="213" t="s">
        <v>103</v>
      </c>
      <c r="F52" s="231">
        <v>45758.96</v>
      </c>
      <c r="G52" s="130"/>
      <c r="H52" s="130"/>
      <c r="I52" s="231">
        <v>56811.71</v>
      </c>
      <c r="J52" s="265">
        <f t="shared" si="18"/>
        <v>124.15428584915391</v>
      </c>
      <c r="K52" s="176" t="e">
        <f t="shared" si="19"/>
        <v>#DIV/0!</v>
      </c>
    </row>
    <row r="53" spans="1:11" x14ac:dyDescent="0.25">
      <c r="A53" s="154"/>
      <c r="B53" s="154"/>
      <c r="C53" s="154">
        <v>313</v>
      </c>
      <c r="D53" s="172"/>
      <c r="E53" s="212" t="s">
        <v>104</v>
      </c>
      <c r="F53" s="230">
        <f>SUM(F54+F55)</f>
        <v>165995.12</v>
      </c>
      <c r="G53" s="173">
        <f t="shared" ref="G53:I53" si="23">SUM(G54+G55)</f>
        <v>0</v>
      </c>
      <c r="H53" s="173">
        <v>203100</v>
      </c>
      <c r="I53" s="230">
        <f t="shared" si="23"/>
        <v>188161.58000000002</v>
      </c>
      <c r="J53" s="264">
        <f t="shared" si="18"/>
        <v>113.35368172269162</v>
      </c>
      <c r="K53" s="264">
        <f t="shared" si="19"/>
        <v>92.644795667159045</v>
      </c>
    </row>
    <row r="54" spans="1:11" x14ac:dyDescent="0.25">
      <c r="A54" s="128"/>
      <c r="B54" s="128"/>
      <c r="C54" s="128"/>
      <c r="D54" s="174">
        <v>3132</v>
      </c>
      <c r="E54" s="213" t="s">
        <v>105</v>
      </c>
      <c r="F54" s="231">
        <v>165781.26</v>
      </c>
      <c r="G54" s="130"/>
      <c r="H54" s="130"/>
      <c r="I54" s="231">
        <v>188138.6</v>
      </c>
      <c r="J54" s="265">
        <f t="shared" si="18"/>
        <v>113.48604781988023</v>
      </c>
      <c r="K54" s="176" t="e">
        <f t="shared" si="19"/>
        <v>#DIV/0!</v>
      </c>
    </row>
    <row r="55" spans="1:11" x14ac:dyDescent="0.25">
      <c r="A55" s="128"/>
      <c r="B55" s="128"/>
      <c r="C55" s="128"/>
      <c r="D55" s="174">
        <v>3133</v>
      </c>
      <c r="E55" s="213" t="s">
        <v>106</v>
      </c>
      <c r="F55" s="231">
        <v>213.86</v>
      </c>
      <c r="G55" s="128"/>
      <c r="H55" s="128"/>
      <c r="I55" s="231">
        <v>22.98</v>
      </c>
      <c r="J55" s="265">
        <f t="shared" si="18"/>
        <v>10.745347423548116</v>
      </c>
      <c r="K55" s="176" t="e">
        <f t="shared" si="19"/>
        <v>#DIV/0!</v>
      </c>
    </row>
    <row r="56" spans="1:11" x14ac:dyDescent="0.25">
      <c r="A56" s="153"/>
      <c r="B56" s="153">
        <v>32</v>
      </c>
      <c r="C56" s="153"/>
      <c r="D56" s="170"/>
      <c r="E56" s="211" t="s">
        <v>13</v>
      </c>
      <c r="F56" s="244">
        <f>SUM(F57+F62+F69+F79+F81)</f>
        <v>221505.76</v>
      </c>
      <c r="G56" s="171">
        <f>SUM(G57+G62+G69+G81)</f>
        <v>0</v>
      </c>
      <c r="H56" s="171">
        <f>SUM(H57+H62+H69+H81)</f>
        <v>340681</v>
      </c>
      <c r="I56" s="244">
        <f>SUM(I57+I62+I69+I81)</f>
        <v>296198.71999999997</v>
      </c>
      <c r="J56" s="263">
        <f t="shared" si="18"/>
        <v>133.72054975003809</v>
      </c>
      <c r="K56" s="263">
        <f t="shared" si="19"/>
        <v>86.943128615919278</v>
      </c>
    </row>
    <row r="57" spans="1:11" x14ac:dyDescent="0.25">
      <c r="A57" s="154"/>
      <c r="B57" s="154"/>
      <c r="C57" s="154">
        <v>321</v>
      </c>
      <c r="D57" s="172"/>
      <c r="E57" s="212" t="s">
        <v>107</v>
      </c>
      <c r="F57" s="230">
        <f>SUM(F58:F61)</f>
        <v>52897.85</v>
      </c>
      <c r="G57" s="173">
        <f t="shared" ref="G57:I57" si="24">SUM(G58:G61)</f>
        <v>0</v>
      </c>
      <c r="H57" s="173">
        <v>62840</v>
      </c>
      <c r="I57" s="230">
        <f t="shared" si="24"/>
        <v>53227.39</v>
      </c>
      <c r="J57" s="264">
        <f t="shared" si="18"/>
        <v>100.62297427967299</v>
      </c>
      <c r="K57" s="264">
        <f t="shared" si="19"/>
        <v>84.70303946530872</v>
      </c>
    </row>
    <row r="58" spans="1:11" x14ac:dyDescent="0.25">
      <c r="A58" s="128"/>
      <c r="B58" s="128"/>
      <c r="C58" s="128"/>
      <c r="D58" s="174">
        <v>3211</v>
      </c>
      <c r="E58" s="213" t="s">
        <v>108</v>
      </c>
      <c r="F58" s="231">
        <v>5052.3</v>
      </c>
      <c r="G58" s="130"/>
      <c r="H58" s="130"/>
      <c r="I58" s="231">
        <v>9466.08</v>
      </c>
      <c r="J58" s="265">
        <f t="shared" si="18"/>
        <v>187.3617956178374</v>
      </c>
      <c r="K58" s="176" t="e">
        <f t="shared" si="19"/>
        <v>#DIV/0!</v>
      </c>
    </row>
    <row r="59" spans="1:11" s="123" customFormat="1" ht="26.25" x14ac:dyDescent="0.25">
      <c r="A59" s="128"/>
      <c r="B59" s="128"/>
      <c r="C59" s="128"/>
      <c r="D59" s="174">
        <v>3212</v>
      </c>
      <c r="E59" s="213" t="s">
        <v>162</v>
      </c>
      <c r="F59" s="231">
        <v>31422.42</v>
      </c>
      <c r="G59" s="130"/>
      <c r="H59" s="130"/>
      <c r="I59" s="231">
        <v>36985.65</v>
      </c>
      <c r="J59" s="265">
        <f t="shared" si="18"/>
        <v>117.70465164681781</v>
      </c>
      <c r="K59" s="176" t="e">
        <f t="shared" si="19"/>
        <v>#DIV/0!</v>
      </c>
    </row>
    <row r="60" spans="1:11" x14ac:dyDescent="0.25">
      <c r="A60" s="128"/>
      <c r="B60" s="128"/>
      <c r="C60" s="128"/>
      <c r="D60" s="174">
        <v>3213</v>
      </c>
      <c r="E60" s="213" t="s">
        <v>109</v>
      </c>
      <c r="F60" s="231">
        <v>16053.23</v>
      </c>
      <c r="G60" s="130"/>
      <c r="H60" s="130"/>
      <c r="I60" s="231">
        <v>6427.71</v>
      </c>
      <c r="J60" s="265">
        <f t="shared" si="18"/>
        <v>40.039979493223484</v>
      </c>
      <c r="K60" s="176" t="e">
        <f t="shared" si="19"/>
        <v>#DIV/0!</v>
      </c>
    </row>
    <row r="61" spans="1:11" x14ac:dyDescent="0.25">
      <c r="A61" s="128"/>
      <c r="B61" s="128"/>
      <c r="C61" s="128"/>
      <c r="D61" s="174">
        <v>3214</v>
      </c>
      <c r="E61" s="213" t="s">
        <v>110</v>
      </c>
      <c r="F61" s="231">
        <v>369.9</v>
      </c>
      <c r="G61" s="128"/>
      <c r="H61" s="128"/>
      <c r="I61" s="231">
        <v>347.95</v>
      </c>
      <c r="J61" s="265">
        <f t="shared" si="18"/>
        <v>94.065963773992976</v>
      </c>
      <c r="K61" s="176" t="e">
        <f t="shared" si="19"/>
        <v>#DIV/0!</v>
      </c>
    </row>
    <row r="62" spans="1:11" x14ac:dyDescent="0.25">
      <c r="A62" s="154"/>
      <c r="B62" s="154"/>
      <c r="C62" s="154">
        <v>322</v>
      </c>
      <c r="D62" s="172"/>
      <c r="E62" s="212" t="s">
        <v>111</v>
      </c>
      <c r="F62" s="230">
        <f>SUM(F63:F68)</f>
        <v>36900.850000000006</v>
      </c>
      <c r="G62" s="173">
        <f t="shared" ref="G62:I62" si="25">SUM(G63:G68)</f>
        <v>0</v>
      </c>
      <c r="H62" s="173">
        <v>157500</v>
      </c>
      <c r="I62" s="230">
        <f t="shared" si="25"/>
        <v>129810.68</v>
      </c>
      <c r="J62" s="264">
        <f t="shared" si="18"/>
        <v>351.78235731697231</v>
      </c>
      <c r="K62" s="264">
        <f t="shared" si="19"/>
        <v>82.419479365079368</v>
      </c>
    </row>
    <row r="63" spans="1:11" x14ac:dyDescent="0.25">
      <c r="A63" s="128"/>
      <c r="B63" s="128"/>
      <c r="C63" s="128"/>
      <c r="D63" s="174">
        <v>3221</v>
      </c>
      <c r="E63" s="213" t="s">
        <v>112</v>
      </c>
      <c r="F63" s="231">
        <v>15413.79</v>
      </c>
      <c r="G63" s="130"/>
      <c r="H63" s="130"/>
      <c r="I63" s="231">
        <v>12598.88</v>
      </c>
      <c r="J63" s="265">
        <f t="shared" si="18"/>
        <v>81.737716680972028</v>
      </c>
      <c r="K63" s="176" t="e">
        <f t="shared" si="19"/>
        <v>#DIV/0!</v>
      </c>
    </row>
    <row r="64" spans="1:11" x14ac:dyDescent="0.25">
      <c r="A64" s="128"/>
      <c r="B64" s="128"/>
      <c r="C64" s="128"/>
      <c r="D64" s="174">
        <v>3222</v>
      </c>
      <c r="E64" s="213" t="s">
        <v>113</v>
      </c>
      <c r="F64" s="231">
        <v>565.89</v>
      </c>
      <c r="G64" s="128"/>
      <c r="H64" s="128"/>
      <c r="I64" s="231">
        <v>92935.5</v>
      </c>
      <c r="J64" s="265">
        <f t="shared" si="18"/>
        <v>16422.891374648785</v>
      </c>
      <c r="K64" s="176" t="e">
        <f t="shared" si="19"/>
        <v>#DIV/0!</v>
      </c>
    </row>
    <row r="65" spans="1:11" x14ac:dyDescent="0.25">
      <c r="A65" s="128"/>
      <c r="B65" s="128"/>
      <c r="C65" s="128"/>
      <c r="D65" s="174">
        <v>3223</v>
      </c>
      <c r="E65" s="213" t="s">
        <v>114</v>
      </c>
      <c r="F65" s="231">
        <v>18045.84</v>
      </c>
      <c r="G65" s="130"/>
      <c r="H65" s="130"/>
      <c r="I65" s="231">
        <v>22312.14</v>
      </c>
      <c r="J65" s="265">
        <f t="shared" si="18"/>
        <v>123.64145974917211</v>
      </c>
      <c r="K65" s="176" t="e">
        <f t="shared" si="19"/>
        <v>#DIV/0!</v>
      </c>
    </row>
    <row r="66" spans="1:11" ht="26.25" x14ac:dyDescent="0.25">
      <c r="A66" s="128"/>
      <c r="B66" s="128"/>
      <c r="C66" s="128"/>
      <c r="D66" s="174">
        <v>3224</v>
      </c>
      <c r="E66" s="213" t="s">
        <v>115</v>
      </c>
      <c r="F66" s="231">
        <v>1756.54</v>
      </c>
      <c r="G66" s="130"/>
      <c r="H66" s="130"/>
      <c r="I66" s="231">
        <v>945.68</v>
      </c>
      <c r="J66" s="265">
        <f t="shared" si="18"/>
        <v>53.83765812335615</v>
      </c>
      <c r="K66" s="176" t="e">
        <f t="shared" si="19"/>
        <v>#DIV/0!</v>
      </c>
    </row>
    <row r="67" spans="1:11" x14ac:dyDescent="0.25">
      <c r="A67" s="128"/>
      <c r="B67" s="128"/>
      <c r="C67" s="128"/>
      <c r="D67" s="174">
        <v>3225</v>
      </c>
      <c r="E67" s="213" t="s">
        <v>116</v>
      </c>
      <c r="F67" s="231">
        <v>918.31</v>
      </c>
      <c r="G67" s="128"/>
      <c r="H67" s="128"/>
      <c r="I67" s="231">
        <v>1018.48</v>
      </c>
      <c r="J67" s="265">
        <f t="shared" si="18"/>
        <v>110.90808114906731</v>
      </c>
      <c r="K67" s="176" t="e">
        <f t="shared" si="19"/>
        <v>#DIV/0!</v>
      </c>
    </row>
    <row r="68" spans="1:11" ht="26.25" x14ac:dyDescent="0.25">
      <c r="A68" s="128"/>
      <c r="B68" s="128"/>
      <c r="C68" s="128"/>
      <c r="D68" s="174">
        <v>3227</v>
      </c>
      <c r="E68" s="213" t="s">
        <v>117</v>
      </c>
      <c r="F68" s="231">
        <v>200.48</v>
      </c>
      <c r="G68" s="128"/>
      <c r="H68" s="128"/>
      <c r="I68" s="231"/>
      <c r="J68" s="265">
        <f t="shared" si="18"/>
        <v>0</v>
      </c>
      <c r="K68" s="176" t="e">
        <f t="shared" si="19"/>
        <v>#DIV/0!</v>
      </c>
    </row>
    <row r="69" spans="1:11" x14ac:dyDescent="0.25">
      <c r="A69" s="154"/>
      <c r="B69" s="154"/>
      <c r="C69" s="154">
        <v>323</v>
      </c>
      <c r="D69" s="172"/>
      <c r="E69" s="212" t="s">
        <v>118</v>
      </c>
      <c r="F69" s="230">
        <f>SUM(F70:F78)</f>
        <v>107561.48</v>
      </c>
      <c r="G69" s="173">
        <f t="shared" ref="G69:I69" si="26">SUM(G70:G78)</f>
        <v>0</v>
      </c>
      <c r="H69" s="173">
        <v>103656</v>
      </c>
      <c r="I69" s="230">
        <f t="shared" si="26"/>
        <v>99537.389999999985</v>
      </c>
      <c r="J69" s="264">
        <f t="shared" si="18"/>
        <v>92.539996660514518</v>
      </c>
      <c r="K69" s="264">
        <f t="shared" si="19"/>
        <v>96.026655475804574</v>
      </c>
    </row>
    <row r="70" spans="1:11" x14ac:dyDescent="0.25">
      <c r="A70" s="128"/>
      <c r="B70" s="128"/>
      <c r="C70" s="128"/>
      <c r="D70" s="174">
        <v>3231</v>
      </c>
      <c r="E70" s="213" t="s">
        <v>119</v>
      </c>
      <c r="F70" s="231">
        <v>47587.47</v>
      </c>
      <c r="G70" s="130"/>
      <c r="H70" s="130"/>
      <c r="I70" s="231">
        <v>53397.120000000003</v>
      </c>
      <c r="J70" s="265">
        <f t="shared" si="18"/>
        <v>112.20836073025104</v>
      </c>
      <c r="K70" s="176" t="e">
        <f t="shared" si="19"/>
        <v>#DIV/0!</v>
      </c>
    </row>
    <row r="71" spans="1:11" ht="26.25" x14ac:dyDescent="0.25">
      <c r="A71" s="128"/>
      <c r="B71" s="128"/>
      <c r="C71" s="128"/>
      <c r="D71" s="174">
        <v>3232</v>
      </c>
      <c r="E71" s="213" t="s">
        <v>120</v>
      </c>
      <c r="F71" s="231">
        <v>28124.959999999999</v>
      </c>
      <c r="G71" s="130"/>
      <c r="H71" s="130"/>
      <c r="I71" s="231">
        <v>13700.42</v>
      </c>
      <c r="J71" s="265">
        <f t="shared" si="18"/>
        <v>48.71267372469152</v>
      </c>
      <c r="K71" s="176" t="e">
        <f t="shared" si="19"/>
        <v>#DIV/0!</v>
      </c>
    </row>
    <row r="72" spans="1:11" x14ac:dyDescent="0.25">
      <c r="A72" s="128"/>
      <c r="B72" s="128"/>
      <c r="C72" s="128"/>
      <c r="D72" s="174">
        <v>3233</v>
      </c>
      <c r="E72" s="213" t="s">
        <v>121</v>
      </c>
      <c r="F72" s="231">
        <v>0</v>
      </c>
      <c r="G72" s="128"/>
      <c r="H72" s="128"/>
      <c r="I72" s="231">
        <v>0</v>
      </c>
      <c r="J72" s="265" t="e">
        <f t="shared" si="18"/>
        <v>#DIV/0!</v>
      </c>
      <c r="K72" s="176" t="e">
        <f t="shared" si="19"/>
        <v>#DIV/0!</v>
      </c>
    </row>
    <row r="73" spans="1:11" x14ac:dyDescent="0.25">
      <c r="A73" s="128"/>
      <c r="B73" s="128"/>
      <c r="C73" s="128"/>
      <c r="D73" s="174">
        <v>3234</v>
      </c>
      <c r="E73" s="213" t="s">
        <v>122</v>
      </c>
      <c r="F73" s="231">
        <v>8943.51</v>
      </c>
      <c r="G73" s="130"/>
      <c r="H73" s="130"/>
      <c r="I73" s="231">
        <v>10457.959999999999</v>
      </c>
      <c r="J73" s="265">
        <f t="shared" si="18"/>
        <v>116.93350820874578</v>
      </c>
      <c r="K73" s="176" t="e">
        <f t="shared" si="19"/>
        <v>#DIV/0!</v>
      </c>
    </row>
    <row r="74" spans="1:11" x14ac:dyDescent="0.25">
      <c r="A74" s="128"/>
      <c r="B74" s="128"/>
      <c r="C74" s="128"/>
      <c r="D74" s="174">
        <v>3235</v>
      </c>
      <c r="E74" s="213" t="s">
        <v>123</v>
      </c>
      <c r="F74" s="231">
        <v>11401.85</v>
      </c>
      <c r="G74" s="128"/>
      <c r="H74" s="128"/>
      <c r="I74" s="231">
        <v>14363.65</v>
      </c>
      <c r="J74" s="265">
        <f t="shared" si="18"/>
        <v>125.97648627196463</v>
      </c>
      <c r="K74" s="176" t="e">
        <f t="shared" si="19"/>
        <v>#DIV/0!</v>
      </c>
    </row>
    <row r="75" spans="1:11" x14ac:dyDescent="0.25">
      <c r="A75" s="128"/>
      <c r="B75" s="128"/>
      <c r="C75" s="128"/>
      <c r="D75" s="174">
        <v>3236</v>
      </c>
      <c r="E75" s="213" t="s">
        <v>124</v>
      </c>
      <c r="F75" s="231">
        <v>2386.36</v>
      </c>
      <c r="G75" s="130"/>
      <c r="H75" s="130"/>
      <c r="I75" s="231">
        <v>0</v>
      </c>
      <c r="J75" s="265">
        <f t="shared" si="18"/>
        <v>0</v>
      </c>
      <c r="K75" s="176" t="e">
        <f t="shared" si="19"/>
        <v>#DIV/0!</v>
      </c>
    </row>
    <row r="76" spans="1:11" x14ac:dyDescent="0.25">
      <c r="A76" s="128"/>
      <c r="B76" s="128"/>
      <c r="C76" s="128"/>
      <c r="D76" s="174">
        <v>3237</v>
      </c>
      <c r="E76" s="213" t="s">
        <v>125</v>
      </c>
      <c r="F76" s="231">
        <v>1213.8</v>
      </c>
      <c r="G76" s="128"/>
      <c r="H76" s="128"/>
      <c r="I76" s="231">
        <v>281.42</v>
      </c>
      <c r="J76" s="265">
        <f t="shared" si="18"/>
        <v>23.185038721370905</v>
      </c>
      <c r="K76" s="176" t="e">
        <f t="shared" si="19"/>
        <v>#DIV/0!</v>
      </c>
    </row>
    <row r="77" spans="1:11" x14ac:dyDescent="0.25">
      <c r="A77" s="128"/>
      <c r="B77" s="128"/>
      <c r="C77" s="128"/>
      <c r="D77" s="174">
        <v>3238</v>
      </c>
      <c r="E77" s="213" t="s">
        <v>126</v>
      </c>
      <c r="F77" s="231">
        <v>1952.27</v>
      </c>
      <c r="G77" s="130"/>
      <c r="H77" s="130"/>
      <c r="I77" s="231">
        <v>2711.76</v>
      </c>
      <c r="J77" s="265">
        <f t="shared" si="18"/>
        <v>138.90291814144561</v>
      </c>
      <c r="K77" s="176" t="e">
        <f t="shared" si="19"/>
        <v>#DIV/0!</v>
      </c>
    </row>
    <row r="78" spans="1:11" x14ac:dyDescent="0.25">
      <c r="A78" s="128"/>
      <c r="B78" s="128"/>
      <c r="C78" s="128"/>
      <c r="D78" s="174">
        <v>3239</v>
      </c>
      <c r="E78" s="213" t="s">
        <v>127</v>
      </c>
      <c r="F78" s="231">
        <v>5951.26</v>
      </c>
      <c r="G78" s="128"/>
      <c r="H78" s="128"/>
      <c r="I78" s="128">
        <v>4625.0600000000004</v>
      </c>
      <c r="J78" s="265">
        <f t="shared" si="18"/>
        <v>77.715643409966972</v>
      </c>
      <c r="K78" s="176" t="e">
        <f t="shared" si="19"/>
        <v>#DIV/0!</v>
      </c>
    </row>
    <row r="79" spans="1:11" s="123" customFormat="1" ht="26.25" x14ac:dyDescent="0.25">
      <c r="A79" s="154"/>
      <c r="B79" s="154"/>
      <c r="C79" s="154">
        <v>324</v>
      </c>
      <c r="D79" s="172"/>
      <c r="E79" s="212" t="s">
        <v>160</v>
      </c>
      <c r="F79" s="249">
        <f>SUM(F80)</f>
        <v>10229.290000000001</v>
      </c>
      <c r="G79" s="154">
        <f t="shared" ref="G79:I79" si="27">SUM(G80)</f>
        <v>0</v>
      </c>
      <c r="H79" s="154">
        <v>3200</v>
      </c>
      <c r="I79" s="154">
        <f t="shared" si="27"/>
        <v>1397.76</v>
      </c>
      <c r="J79" s="264">
        <f t="shared" si="18"/>
        <v>13.664291461088695</v>
      </c>
      <c r="K79" s="177">
        <f t="shared" si="19"/>
        <v>43.68</v>
      </c>
    </row>
    <row r="80" spans="1:11" s="123" customFormat="1" ht="26.25" x14ac:dyDescent="0.25">
      <c r="A80" s="157"/>
      <c r="B80" s="157"/>
      <c r="C80" s="157"/>
      <c r="D80" s="216">
        <v>3241</v>
      </c>
      <c r="E80" s="217" t="s">
        <v>160</v>
      </c>
      <c r="F80" s="250">
        <v>10229.290000000001</v>
      </c>
      <c r="G80" s="157"/>
      <c r="H80" s="157"/>
      <c r="I80" s="157">
        <v>1397.76</v>
      </c>
      <c r="J80" s="265">
        <f t="shared" si="18"/>
        <v>13.664291461088695</v>
      </c>
      <c r="K80" s="176" t="e">
        <f t="shared" si="19"/>
        <v>#DIV/0!</v>
      </c>
    </row>
    <row r="81" spans="1:11" ht="26.25" x14ac:dyDescent="0.25">
      <c r="A81" s="154"/>
      <c r="B81" s="154"/>
      <c r="C81" s="154">
        <v>329</v>
      </c>
      <c r="D81" s="172"/>
      <c r="E81" s="212" t="s">
        <v>128</v>
      </c>
      <c r="F81" s="249">
        <f>SUM(F82:F88)</f>
        <v>13916.289999999999</v>
      </c>
      <c r="G81" s="173">
        <f t="shared" ref="G81:I81" si="28">SUM(G82:G88)</f>
        <v>0</v>
      </c>
      <c r="H81" s="173">
        <v>16685</v>
      </c>
      <c r="I81" s="230">
        <f t="shared" si="28"/>
        <v>13623.260000000002</v>
      </c>
      <c r="J81" s="264">
        <f t="shared" si="18"/>
        <v>97.894338218016458</v>
      </c>
      <c r="K81" s="264">
        <f t="shared" si="19"/>
        <v>81.649745280191794</v>
      </c>
    </row>
    <row r="82" spans="1:11" ht="26.25" x14ac:dyDescent="0.25">
      <c r="A82" s="128"/>
      <c r="B82" s="128"/>
      <c r="C82" s="128"/>
      <c r="D82" s="174">
        <v>3291</v>
      </c>
      <c r="E82" s="213" t="s">
        <v>129</v>
      </c>
      <c r="F82" s="251">
        <v>0</v>
      </c>
      <c r="G82" s="128"/>
      <c r="H82" s="130"/>
      <c r="I82" s="231">
        <v>0</v>
      </c>
      <c r="J82" s="176" t="e">
        <f t="shared" si="18"/>
        <v>#DIV/0!</v>
      </c>
      <c r="K82" s="176" t="e">
        <f t="shared" si="19"/>
        <v>#DIV/0!</v>
      </c>
    </row>
    <row r="83" spans="1:11" x14ac:dyDescent="0.25">
      <c r="A83" s="128"/>
      <c r="B83" s="128"/>
      <c r="C83" s="128"/>
      <c r="D83" s="174">
        <v>3292</v>
      </c>
      <c r="E83" s="213" t="s">
        <v>130</v>
      </c>
      <c r="F83" s="251">
        <v>987.44</v>
      </c>
      <c r="G83" s="128"/>
      <c r="H83" s="128"/>
      <c r="I83" s="231">
        <v>855.18</v>
      </c>
      <c r="J83" s="265">
        <f t="shared" si="18"/>
        <v>86.605768451754017</v>
      </c>
      <c r="K83" s="176" t="e">
        <f t="shared" si="19"/>
        <v>#DIV/0!</v>
      </c>
    </row>
    <row r="84" spans="1:11" x14ac:dyDescent="0.25">
      <c r="A84" s="128"/>
      <c r="B84" s="128"/>
      <c r="C84" s="128"/>
      <c r="D84" s="174">
        <v>3293</v>
      </c>
      <c r="E84" s="213" t="s">
        <v>131</v>
      </c>
      <c r="F84" s="251">
        <v>1682.12</v>
      </c>
      <c r="G84" s="128"/>
      <c r="H84" s="128"/>
      <c r="I84" s="231">
        <v>339.01</v>
      </c>
      <c r="J84" s="265">
        <f t="shared" si="18"/>
        <v>20.153734573038783</v>
      </c>
      <c r="K84" s="176" t="e">
        <f t="shared" si="19"/>
        <v>#DIV/0!</v>
      </c>
    </row>
    <row r="85" spans="1:11" x14ac:dyDescent="0.25">
      <c r="A85" s="128"/>
      <c r="B85" s="128"/>
      <c r="C85" s="128"/>
      <c r="D85" s="174">
        <v>3294</v>
      </c>
      <c r="E85" s="213" t="s">
        <v>132</v>
      </c>
      <c r="F85" s="251">
        <v>159.27000000000001</v>
      </c>
      <c r="G85" s="128"/>
      <c r="H85" s="128"/>
      <c r="I85" s="231">
        <v>202.9</v>
      </c>
      <c r="J85" s="265">
        <f t="shared" si="18"/>
        <v>127.39373391096879</v>
      </c>
      <c r="K85" s="176" t="e">
        <f t="shared" si="19"/>
        <v>#DIV/0!</v>
      </c>
    </row>
    <row r="86" spans="1:11" x14ac:dyDescent="0.25">
      <c r="A86" s="128"/>
      <c r="B86" s="128"/>
      <c r="C86" s="128"/>
      <c r="D86" s="174">
        <v>3295</v>
      </c>
      <c r="E86" s="213" t="s">
        <v>133</v>
      </c>
      <c r="F86" s="251">
        <v>2611.89</v>
      </c>
      <c r="G86" s="128"/>
      <c r="H86" s="128"/>
      <c r="I86" s="231">
        <v>2036.69</v>
      </c>
      <c r="J86" s="265">
        <f t="shared" si="18"/>
        <v>77.977633054990832</v>
      </c>
      <c r="K86" s="176" t="e">
        <f t="shared" si="19"/>
        <v>#DIV/0!</v>
      </c>
    </row>
    <row r="87" spans="1:11" x14ac:dyDescent="0.25">
      <c r="A87" s="128"/>
      <c r="B87" s="128"/>
      <c r="C87" s="128"/>
      <c r="D87" s="174">
        <v>3296</v>
      </c>
      <c r="E87" s="213" t="s">
        <v>134</v>
      </c>
      <c r="F87" s="251">
        <v>5876.24</v>
      </c>
      <c r="G87" s="128"/>
      <c r="H87" s="128"/>
      <c r="I87" s="231">
        <v>1741.95</v>
      </c>
      <c r="J87" s="265">
        <f t="shared" si="18"/>
        <v>29.64395599907424</v>
      </c>
      <c r="K87" s="176" t="e">
        <f t="shared" si="19"/>
        <v>#DIV/0!</v>
      </c>
    </row>
    <row r="88" spans="1:11" ht="26.25" x14ac:dyDescent="0.25">
      <c r="A88" s="128"/>
      <c r="B88" s="128"/>
      <c r="C88" s="128"/>
      <c r="D88" s="174">
        <v>3299</v>
      </c>
      <c r="E88" s="213" t="s">
        <v>128</v>
      </c>
      <c r="F88" s="251">
        <v>2599.33</v>
      </c>
      <c r="G88" s="128"/>
      <c r="H88" s="130"/>
      <c r="I88" s="231">
        <v>8447.5300000000007</v>
      </c>
      <c r="J88" s="265">
        <f t="shared" si="18"/>
        <v>324.98874710021431</v>
      </c>
      <c r="K88" s="176" t="e">
        <f t="shared" si="19"/>
        <v>#DIV/0!</v>
      </c>
    </row>
    <row r="89" spans="1:11" x14ac:dyDescent="0.25">
      <c r="A89" s="153"/>
      <c r="B89" s="153">
        <v>34</v>
      </c>
      <c r="C89" s="153"/>
      <c r="D89" s="170"/>
      <c r="E89" s="211" t="s">
        <v>45</v>
      </c>
      <c r="F89" s="252">
        <f>SUM(F90)</f>
        <v>6358.53</v>
      </c>
      <c r="G89" s="171">
        <f t="shared" ref="G89:I89" si="29">SUM(G90)</f>
        <v>0</v>
      </c>
      <c r="H89" s="171">
        <f t="shared" si="29"/>
        <v>2600</v>
      </c>
      <c r="I89" s="244">
        <f t="shared" si="29"/>
        <v>2090.75</v>
      </c>
      <c r="J89" s="263">
        <f t="shared" si="18"/>
        <v>32.881027533093345</v>
      </c>
      <c r="K89" s="263">
        <f t="shared" si="19"/>
        <v>80.413461538461533</v>
      </c>
    </row>
    <row r="90" spans="1:11" x14ac:dyDescent="0.25">
      <c r="A90" s="154"/>
      <c r="B90" s="154"/>
      <c r="C90" s="154">
        <v>343</v>
      </c>
      <c r="D90" s="172"/>
      <c r="E90" s="212" t="s">
        <v>153</v>
      </c>
      <c r="F90" s="249">
        <f>SUM(F91:F94)</f>
        <v>6358.53</v>
      </c>
      <c r="G90" s="173">
        <f t="shared" ref="G90:I90" si="30">SUM(G91:G94)</f>
        <v>0</v>
      </c>
      <c r="H90" s="173">
        <v>2600</v>
      </c>
      <c r="I90" s="230">
        <f t="shared" si="30"/>
        <v>2090.75</v>
      </c>
      <c r="J90" s="264">
        <f t="shared" si="18"/>
        <v>32.881027533093345</v>
      </c>
      <c r="K90" s="264">
        <f t="shared" si="19"/>
        <v>80.413461538461533</v>
      </c>
    </row>
    <row r="91" spans="1:11" ht="26.25" x14ac:dyDescent="0.25">
      <c r="A91" s="128"/>
      <c r="B91" s="128"/>
      <c r="C91" s="128"/>
      <c r="D91" s="174">
        <v>3431</v>
      </c>
      <c r="E91" s="213" t="s">
        <v>135</v>
      </c>
      <c r="F91" s="251">
        <v>1281.75</v>
      </c>
      <c r="G91" s="128"/>
      <c r="H91" s="128"/>
      <c r="I91" s="231">
        <v>1356</v>
      </c>
      <c r="J91" s="265">
        <f t="shared" si="18"/>
        <v>105.79286132241077</v>
      </c>
      <c r="K91" s="176" t="e">
        <f t="shared" si="19"/>
        <v>#DIV/0!</v>
      </c>
    </row>
    <row r="92" spans="1:11" ht="26.25" x14ac:dyDescent="0.25">
      <c r="A92" s="128"/>
      <c r="B92" s="128"/>
      <c r="C92" s="128"/>
      <c r="D92" s="174">
        <v>3432</v>
      </c>
      <c r="E92" s="213" t="s">
        <v>136</v>
      </c>
      <c r="F92" s="251"/>
      <c r="G92" s="128"/>
      <c r="H92" s="128"/>
      <c r="I92" s="231"/>
      <c r="J92" s="176" t="e">
        <f t="shared" si="18"/>
        <v>#DIV/0!</v>
      </c>
      <c r="K92" s="176" t="e">
        <f t="shared" si="19"/>
        <v>#DIV/0!</v>
      </c>
    </row>
    <row r="93" spans="1:11" x14ac:dyDescent="0.25">
      <c r="A93" s="128"/>
      <c r="B93" s="128"/>
      <c r="C93" s="128"/>
      <c r="D93" s="174">
        <v>3433</v>
      </c>
      <c r="E93" s="213" t="s">
        <v>137</v>
      </c>
      <c r="F93" s="130">
        <v>5076.78</v>
      </c>
      <c r="G93" s="128"/>
      <c r="H93" s="128"/>
      <c r="I93" s="231">
        <v>734.75</v>
      </c>
      <c r="J93" s="176">
        <f t="shared" si="18"/>
        <v>14.472756353436628</v>
      </c>
      <c r="K93" s="176" t="e">
        <f t="shared" si="19"/>
        <v>#DIV/0!</v>
      </c>
    </row>
    <row r="94" spans="1:11" ht="26.25" x14ac:dyDescent="0.25">
      <c r="A94" s="128"/>
      <c r="B94" s="128"/>
      <c r="C94" s="128"/>
      <c r="D94" s="174">
        <v>3434</v>
      </c>
      <c r="E94" s="213" t="s">
        <v>138</v>
      </c>
      <c r="F94" s="128"/>
      <c r="G94" s="128"/>
      <c r="H94" s="128"/>
      <c r="I94" s="231"/>
      <c r="J94" s="176" t="e">
        <f t="shared" si="18"/>
        <v>#DIV/0!</v>
      </c>
      <c r="K94" s="176" t="e">
        <f t="shared" si="19"/>
        <v>#DIV/0!</v>
      </c>
    </row>
    <row r="95" spans="1:11" s="123" customFormat="1" ht="39" x14ac:dyDescent="0.25">
      <c r="A95" s="153"/>
      <c r="B95" s="153">
        <v>37</v>
      </c>
      <c r="C95" s="153"/>
      <c r="D95" s="170"/>
      <c r="E95" s="211" t="s">
        <v>44</v>
      </c>
      <c r="F95" s="153">
        <f>SUM(F96)</f>
        <v>45933.95</v>
      </c>
      <c r="G95" s="153">
        <f t="shared" ref="G95:I95" si="31">SUM(G96)</f>
        <v>0</v>
      </c>
      <c r="H95" s="153">
        <f t="shared" si="31"/>
        <v>46565</v>
      </c>
      <c r="I95" s="153">
        <f t="shared" si="31"/>
        <v>45892.04</v>
      </c>
      <c r="J95" s="263">
        <f t="shared" si="18"/>
        <v>99.908760296033776</v>
      </c>
      <c r="K95" s="263">
        <f t="shared" si="19"/>
        <v>98.55479437345646</v>
      </c>
    </row>
    <row r="96" spans="1:11" s="123" customFormat="1" ht="26.25" x14ac:dyDescent="0.25">
      <c r="A96" s="154"/>
      <c r="B96" s="154"/>
      <c r="C96" s="154">
        <v>372</v>
      </c>
      <c r="D96" s="172"/>
      <c r="E96" s="212" t="s">
        <v>155</v>
      </c>
      <c r="F96" s="154">
        <f>SUM(F97)</f>
        <v>45933.95</v>
      </c>
      <c r="G96" s="154">
        <f t="shared" ref="G96:I96" si="32">SUM(G97)</f>
        <v>0</v>
      </c>
      <c r="H96" s="154">
        <v>46565</v>
      </c>
      <c r="I96" s="154">
        <f t="shared" si="32"/>
        <v>45892.04</v>
      </c>
      <c r="J96" s="264">
        <f t="shared" si="18"/>
        <v>99.908760296033776</v>
      </c>
      <c r="K96" s="264">
        <f t="shared" si="19"/>
        <v>98.55479437345646</v>
      </c>
    </row>
    <row r="97" spans="1:13" s="123" customFormat="1" ht="26.25" x14ac:dyDescent="0.25">
      <c r="A97" s="128"/>
      <c r="B97" s="128"/>
      <c r="C97" s="128"/>
      <c r="D97" s="174">
        <v>3722</v>
      </c>
      <c r="E97" s="213" t="s">
        <v>154</v>
      </c>
      <c r="F97" s="128">
        <v>45933.95</v>
      </c>
      <c r="G97" s="128"/>
      <c r="H97" s="128"/>
      <c r="I97" s="128">
        <v>45892.04</v>
      </c>
      <c r="J97" s="265">
        <f t="shared" si="18"/>
        <v>99.908760296033776</v>
      </c>
      <c r="K97" s="176" t="e">
        <f t="shared" si="19"/>
        <v>#DIV/0!</v>
      </c>
    </row>
    <row r="98" spans="1:13" x14ac:dyDescent="0.25">
      <c r="A98" s="153"/>
      <c r="B98" s="153">
        <v>38</v>
      </c>
      <c r="C98" s="153"/>
      <c r="D98" s="170"/>
      <c r="E98" s="211" t="s">
        <v>46</v>
      </c>
      <c r="F98" s="245">
        <f>SUM(F99)</f>
        <v>0</v>
      </c>
      <c r="G98" s="153">
        <f t="shared" ref="G98:I98" si="33">SUM(G99)</f>
        <v>0</v>
      </c>
      <c r="H98" s="153">
        <f t="shared" si="33"/>
        <v>1070</v>
      </c>
      <c r="I98" s="252">
        <f t="shared" si="33"/>
        <v>1070.4000000000001</v>
      </c>
      <c r="J98" s="178" t="e">
        <f t="shared" si="18"/>
        <v>#DIV/0!</v>
      </c>
      <c r="K98" s="263">
        <f t="shared" si="19"/>
        <v>100.03738317757009</v>
      </c>
    </row>
    <row r="99" spans="1:13" x14ac:dyDescent="0.25">
      <c r="A99" s="154"/>
      <c r="B99" s="154"/>
      <c r="C99" s="154">
        <v>381</v>
      </c>
      <c r="D99" s="172"/>
      <c r="E99" s="212" t="s">
        <v>93</v>
      </c>
      <c r="F99" s="246">
        <f>SUM(F100)</f>
        <v>0</v>
      </c>
      <c r="G99" s="154">
        <f t="shared" ref="G99:I99" si="34">SUM(G100)</f>
        <v>0</v>
      </c>
      <c r="H99" s="154">
        <v>1070</v>
      </c>
      <c r="I99" s="249">
        <f t="shared" si="34"/>
        <v>1070.4000000000001</v>
      </c>
      <c r="J99" s="177" t="e">
        <f t="shared" si="18"/>
        <v>#DIV/0!</v>
      </c>
      <c r="K99" s="264">
        <f t="shared" si="19"/>
        <v>100.03738317757009</v>
      </c>
    </row>
    <row r="100" spans="1:13" x14ac:dyDescent="0.25">
      <c r="A100" s="128"/>
      <c r="B100" s="128"/>
      <c r="C100" s="128"/>
      <c r="D100" s="174">
        <v>3812</v>
      </c>
      <c r="E100" s="213" t="s">
        <v>139</v>
      </c>
      <c r="F100" s="247"/>
      <c r="G100" s="128"/>
      <c r="H100" s="128"/>
      <c r="I100" s="251">
        <v>1070.4000000000001</v>
      </c>
      <c r="J100" s="176" t="e">
        <f t="shared" si="18"/>
        <v>#DIV/0!</v>
      </c>
      <c r="K100" s="176" t="e">
        <f t="shared" si="19"/>
        <v>#DIV/0!</v>
      </c>
    </row>
    <row r="101" spans="1:13" ht="26.25" x14ac:dyDescent="0.25">
      <c r="A101" s="152">
        <v>4</v>
      </c>
      <c r="B101" s="152"/>
      <c r="C101" s="152"/>
      <c r="D101" s="195"/>
      <c r="E101" s="214" t="s">
        <v>8</v>
      </c>
      <c r="F101" s="267">
        <f>SUM(F102+F112)</f>
        <v>7429.73</v>
      </c>
      <c r="G101" s="196">
        <f t="shared" ref="G101:I101" si="35">SUM(G102+G112)</f>
        <v>0</v>
      </c>
      <c r="H101" s="196">
        <f t="shared" si="35"/>
        <v>8340</v>
      </c>
      <c r="I101" s="266">
        <f t="shared" si="35"/>
        <v>4774.07</v>
      </c>
      <c r="J101" s="267">
        <f t="shared" si="18"/>
        <v>64.256305410829199</v>
      </c>
      <c r="K101" s="267">
        <f t="shared" si="19"/>
        <v>57.243045563549153</v>
      </c>
    </row>
    <row r="102" spans="1:13" ht="26.25" x14ac:dyDescent="0.25">
      <c r="A102" s="153"/>
      <c r="B102" s="153">
        <v>42</v>
      </c>
      <c r="C102" s="153"/>
      <c r="D102" s="170"/>
      <c r="E102" s="211" t="s">
        <v>20</v>
      </c>
      <c r="F102" s="252">
        <f>SUM(F103+F110)</f>
        <v>7429.73</v>
      </c>
      <c r="G102" s="171">
        <f t="shared" ref="G102:I102" si="36">SUM(G103+G110)</f>
        <v>0</v>
      </c>
      <c r="H102" s="171">
        <f t="shared" si="36"/>
        <v>8340</v>
      </c>
      <c r="I102" s="244">
        <f t="shared" si="36"/>
        <v>4774.07</v>
      </c>
      <c r="J102" s="263">
        <f t="shared" si="18"/>
        <v>64.256305410829199</v>
      </c>
      <c r="K102" s="263">
        <f t="shared" si="19"/>
        <v>57.243045563549153</v>
      </c>
    </row>
    <row r="103" spans="1:13" x14ac:dyDescent="0.25">
      <c r="A103" s="154"/>
      <c r="B103" s="154"/>
      <c r="C103" s="154">
        <v>422</v>
      </c>
      <c r="D103" s="172"/>
      <c r="E103" s="212" t="s">
        <v>140</v>
      </c>
      <c r="F103" s="249">
        <f>SUM(F104:F109)</f>
        <v>4019.9799999999996</v>
      </c>
      <c r="G103" s="173">
        <f t="shared" ref="G103:I103" si="37">SUM(G104:G109)</f>
        <v>0</v>
      </c>
      <c r="H103" s="173">
        <v>5340</v>
      </c>
      <c r="I103" s="230">
        <f t="shared" si="37"/>
        <v>1596.71</v>
      </c>
      <c r="J103" s="264">
        <f t="shared" si="18"/>
        <v>39.719351837571338</v>
      </c>
      <c r="K103" s="264">
        <f t="shared" si="19"/>
        <v>29.900936329588017</v>
      </c>
    </row>
    <row r="104" spans="1:13" x14ac:dyDescent="0.25">
      <c r="A104" s="128"/>
      <c r="B104" s="128"/>
      <c r="C104" s="128"/>
      <c r="D104" s="174">
        <v>4221</v>
      </c>
      <c r="E104" s="213" t="s">
        <v>159</v>
      </c>
      <c r="F104" s="251">
        <v>834.03</v>
      </c>
      <c r="G104" s="128"/>
      <c r="H104" s="128"/>
      <c r="I104" s="231"/>
      <c r="J104" s="265">
        <f t="shared" si="18"/>
        <v>0</v>
      </c>
      <c r="K104" s="176" t="e">
        <f t="shared" si="19"/>
        <v>#DIV/0!</v>
      </c>
    </row>
    <row r="105" spans="1:13" x14ac:dyDescent="0.25">
      <c r="A105" s="128"/>
      <c r="B105" s="128"/>
      <c r="C105" s="128"/>
      <c r="D105" s="174">
        <v>4222</v>
      </c>
      <c r="E105" s="213" t="s">
        <v>141</v>
      </c>
      <c r="F105" s="251"/>
      <c r="G105" s="128"/>
      <c r="H105" s="128"/>
      <c r="I105" s="231"/>
      <c r="J105" s="265" t="e">
        <f t="shared" si="18"/>
        <v>#DIV/0!</v>
      </c>
      <c r="K105" s="176" t="e">
        <f t="shared" si="19"/>
        <v>#DIV/0!</v>
      </c>
      <c r="M105" s="129"/>
    </row>
    <row r="106" spans="1:13" x14ac:dyDescent="0.25">
      <c r="A106" s="128"/>
      <c r="B106" s="128"/>
      <c r="C106" s="128"/>
      <c r="D106" s="174">
        <v>4223</v>
      </c>
      <c r="E106" s="213" t="s">
        <v>142</v>
      </c>
      <c r="F106" s="251">
        <v>411.31</v>
      </c>
      <c r="G106" s="128"/>
      <c r="H106" s="128"/>
      <c r="I106" s="231">
        <v>1150.31</v>
      </c>
      <c r="J106" s="265">
        <f t="shared" si="18"/>
        <v>279.66983540395319</v>
      </c>
      <c r="K106" s="176" t="e">
        <f t="shared" si="19"/>
        <v>#DIV/0!</v>
      </c>
    </row>
    <row r="107" spans="1:13" x14ac:dyDescent="0.25">
      <c r="A107" s="128"/>
      <c r="B107" s="128"/>
      <c r="C107" s="128"/>
      <c r="D107" s="174">
        <v>4225</v>
      </c>
      <c r="E107" s="213" t="s">
        <v>143</v>
      </c>
      <c r="F107" s="251"/>
      <c r="G107" s="128"/>
      <c r="H107" s="128"/>
      <c r="I107" s="231"/>
      <c r="J107" s="265" t="e">
        <f t="shared" si="18"/>
        <v>#DIV/0!</v>
      </c>
      <c r="K107" s="176" t="e">
        <f t="shared" si="19"/>
        <v>#DIV/0!</v>
      </c>
    </row>
    <row r="108" spans="1:13" x14ac:dyDescent="0.25">
      <c r="A108" s="128"/>
      <c r="B108" s="128"/>
      <c r="C108" s="128"/>
      <c r="D108" s="174">
        <v>4226</v>
      </c>
      <c r="E108" s="213" t="s">
        <v>144</v>
      </c>
      <c r="F108" s="251">
        <v>670.52</v>
      </c>
      <c r="G108" s="128"/>
      <c r="H108" s="128"/>
      <c r="I108" s="231"/>
      <c r="J108" s="265">
        <f t="shared" si="18"/>
        <v>0</v>
      </c>
      <c r="K108" s="176" t="e">
        <f t="shared" si="19"/>
        <v>#DIV/0!</v>
      </c>
    </row>
    <row r="109" spans="1:13" ht="26.25" x14ac:dyDescent="0.25">
      <c r="A109" s="128"/>
      <c r="B109" s="128"/>
      <c r="C109" s="128"/>
      <c r="D109" s="174">
        <v>4227</v>
      </c>
      <c r="E109" s="213" t="s">
        <v>145</v>
      </c>
      <c r="F109" s="251">
        <v>2104.12</v>
      </c>
      <c r="G109" s="128"/>
      <c r="H109" s="128"/>
      <c r="I109" s="231">
        <v>446.4</v>
      </c>
      <c r="J109" s="265">
        <f t="shared" si="18"/>
        <v>21.215520027374865</v>
      </c>
      <c r="K109" s="176" t="e">
        <f t="shared" si="19"/>
        <v>#DIV/0!</v>
      </c>
    </row>
    <row r="110" spans="1:13" ht="26.25" x14ac:dyDescent="0.25">
      <c r="A110" s="154"/>
      <c r="B110" s="154"/>
      <c r="C110" s="154">
        <v>424</v>
      </c>
      <c r="D110" s="172"/>
      <c r="E110" s="212" t="s">
        <v>146</v>
      </c>
      <c r="F110" s="249">
        <f>SUM(F111)</f>
        <v>3409.75</v>
      </c>
      <c r="G110" s="173">
        <f t="shared" ref="G110:I110" si="38">SUM(G111)</f>
        <v>0</v>
      </c>
      <c r="H110" s="173">
        <v>3000</v>
      </c>
      <c r="I110" s="230">
        <f t="shared" si="38"/>
        <v>3177.36</v>
      </c>
      <c r="J110" s="264">
        <f t="shared" si="18"/>
        <v>93.18454432143119</v>
      </c>
      <c r="K110" s="264">
        <f t="shared" si="19"/>
        <v>105.91200000000001</v>
      </c>
    </row>
    <row r="111" spans="1:13" x14ac:dyDescent="0.25">
      <c r="A111" s="128"/>
      <c r="B111" s="128"/>
      <c r="C111" s="128"/>
      <c r="D111" s="174">
        <v>4241</v>
      </c>
      <c r="E111" s="215" t="s">
        <v>147</v>
      </c>
      <c r="F111" s="251">
        <v>3409.75</v>
      </c>
      <c r="G111" s="128"/>
      <c r="H111" s="128"/>
      <c r="I111" s="231">
        <v>3177.36</v>
      </c>
      <c r="J111" s="265">
        <f t="shared" si="18"/>
        <v>93.18454432143119</v>
      </c>
      <c r="K111" s="176" t="e">
        <f t="shared" si="19"/>
        <v>#DIV/0!</v>
      </c>
    </row>
    <row r="112" spans="1:13" s="123" customFormat="1" ht="26.25" x14ac:dyDescent="0.25">
      <c r="A112" s="218"/>
      <c r="B112" s="218"/>
      <c r="C112" s="218">
        <v>45</v>
      </c>
      <c r="D112" s="219"/>
      <c r="E112" s="222" t="s">
        <v>164</v>
      </c>
      <c r="F112" s="248">
        <f>SUM(F113)</f>
        <v>0</v>
      </c>
      <c r="G112" s="220">
        <f t="shared" ref="G112:I113" si="39">SUM(G113)</f>
        <v>0</v>
      </c>
      <c r="H112" s="220">
        <f t="shared" si="39"/>
        <v>0</v>
      </c>
      <c r="I112" s="220">
        <f t="shared" si="39"/>
        <v>0</v>
      </c>
      <c r="J112" s="221"/>
      <c r="K112" s="221"/>
    </row>
    <row r="113" spans="1:11" ht="26.25" x14ac:dyDescent="0.25">
      <c r="A113" s="154"/>
      <c r="B113" s="154"/>
      <c r="C113" s="154">
        <v>451</v>
      </c>
      <c r="D113" s="172"/>
      <c r="E113" s="212" t="s">
        <v>161</v>
      </c>
      <c r="F113" s="246">
        <f>SUM(F114)</f>
        <v>0</v>
      </c>
      <c r="G113" s="173">
        <f t="shared" si="39"/>
        <v>0</v>
      </c>
      <c r="H113" s="173">
        <f t="shared" si="39"/>
        <v>0</v>
      </c>
      <c r="I113" s="173">
        <f t="shared" si="39"/>
        <v>0</v>
      </c>
      <c r="J113" s="177"/>
      <c r="K113" s="177"/>
    </row>
    <row r="114" spans="1:11" ht="26.25" x14ac:dyDescent="0.25">
      <c r="A114" s="128"/>
      <c r="B114" s="128"/>
      <c r="C114" s="128"/>
      <c r="D114" s="174">
        <v>4511</v>
      </c>
      <c r="E114" s="217" t="s">
        <v>161</v>
      </c>
      <c r="F114" s="247"/>
      <c r="G114" s="128"/>
      <c r="H114" s="128"/>
      <c r="I114" s="130"/>
      <c r="J114" s="176"/>
      <c r="K114" s="176"/>
    </row>
    <row r="115" spans="1:11" x14ac:dyDescent="0.25">
      <c r="A115" s="128"/>
      <c r="B115" s="128"/>
      <c r="C115" s="128"/>
      <c r="D115" s="174"/>
      <c r="E115" s="215"/>
      <c r="F115" s="247"/>
      <c r="G115" s="128"/>
      <c r="H115" s="128"/>
      <c r="I115" s="130"/>
      <c r="J115" s="176"/>
      <c r="K115" s="176"/>
    </row>
  </sheetData>
  <mergeCells count="4">
    <mergeCell ref="A3:H3"/>
    <mergeCell ref="A5:H5"/>
    <mergeCell ref="A7:H7"/>
    <mergeCell ref="A1:K1"/>
  </mergeCells>
  <pageMargins left="0.7" right="0.7" top="0.75" bottom="0.75" header="0.3" footer="0.3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opLeftCell="A25" workbookViewId="0">
      <selection activeCell="E41" sqref="E41"/>
    </sheetView>
  </sheetViews>
  <sheetFormatPr defaultRowHeight="15" x14ac:dyDescent="0.25"/>
  <cols>
    <col min="1" max="5" width="25.28515625" customWidth="1"/>
    <col min="6" max="6" width="15.28515625" customWidth="1"/>
    <col min="7" max="7" width="14.140625" customWidth="1"/>
  </cols>
  <sheetData>
    <row r="1" spans="1:10" ht="42" customHeight="1" x14ac:dyDescent="0.25">
      <c r="A1" s="299"/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8" customHeight="1" x14ac:dyDescent="0.25">
      <c r="A2" s="24"/>
      <c r="B2" s="24"/>
      <c r="C2" s="24"/>
      <c r="D2" s="24"/>
      <c r="E2" s="24"/>
      <c r="F2" s="24"/>
      <c r="G2" s="24"/>
    </row>
    <row r="3" spans="1:10" ht="15.75" customHeight="1" x14ac:dyDescent="0.25">
      <c r="A3" s="299"/>
      <c r="B3" s="299"/>
      <c r="C3" s="299"/>
      <c r="D3" s="299"/>
      <c r="E3" s="299"/>
      <c r="F3" s="299"/>
      <c r="G3" s="67"/>
    </row>
    <row r="4" spans="1:10" ht="18" x14ac:dyDescent="0.25">
      <c r="B4" s="24"/>
      <c r="C4" s="24"/>
      <c r="D4" s="24"/>
      <c r="E4" s="5"/>
      <c r="F4" s="5"/>
      <c r="G4" s="5"/>
    </row>
    <row r="5" spans="1:10" ht="18" customHeight="1" x14ac:dyDescent="0.25">
      <c r="A5" s="299"/>
      <c r="B5" s="299"/>
      <c r="C5" s="299"/>
      <c r="D5" s="299"/>
      <c r="E5" s="299"/>
      <c r="F5" s="299"/>
      <c r="G5" s="67"/>
    </row>
    <row r="6" spans="1:10" ht="18" x14ac:dyDescent="0.25">
      <c r="A6" s="24"/>
      <c r="B6" s="24"/>
      <c r="C6" s="24"/>
      <c r="D6" s="24"/>
      <c r="E6" s="5"/>
      <c r="F6" s="5"/>
      <c r="G6" s="5"/>
    </row>
    <row r="7" spans="1:10" ht="15.75" customHeight="1" x14ac:dyDescent="0.25">
      <c r="A7" s="299" t="s">
        <v>64</v>
      </c>
      <c r="B7" s="299"/>
      <c r="C7" s="299"/>
      <c r="D7" s="299"/>
      <c r="E7" s="299"/>
      <c r="F7" s="299"/>
      <c r="G7" s="67"/>
    </row>
    <row r="8" spans="1:10" ht="18" x14ac:dyDescent="0.25">
      <c r="A8" s="24"/>
      <c r="B8" s="24"/>
      <c r="C8" s="24"/>
      <c r="D8" s="24"/>
      <c r="E8" s="5"/>
      <c r="F8" s="5"/>
      <c r="G8" s="5"/>
    </row>
    <row r="9" spans="1:10" ht="25.5" x14ac:dyDescent="0.25">
      <c r="A9" s="3" t="s">
        <v>30</v>
      </c>
      <c r="B9" s="3" t="s">
        <v>72</v>
      </c>
      <c r="C9" s="3" t="s">
        <v>166</v>
      </c>
      <c r="D9" s="3" t="s">
        <v>171</v>
      </c>
      <c r="E9" s="3" t="s">
        <v>77</v>
      </c>
      <c r="F9" s="3" t="s">
        <v>80</v>
      </c>
      <c r="G9" s="3" t="s">
        <v>81</v>
      </c>
    </row>
    <row r="10" spans="1:10" s="102" customFormat="1" x14ac:dyDescent="0.25">
      <c r="A10" s="89">
        <v>1</v>
      </c>
      <c r="B10" s="90">
        <v>2</v>
      </c>
      <c r="C10" s="89">
        <v>3</v>
      </c>
      <c r="D10" s="89">
        <v>4</v>
      </c>
      <c r="E10" s="89">
        <v>5</v>
      </c>
      <c r="F10" s="89">
        <v>6</v>
      </c>
      <c r="G10" s="89">
        <v>7</v>
      </c>
    </row>
    <row r="11" spans="1:10" x14ac:dyDescent="0.25">
      <c r="A11" s="60" t="s">
        <v>0</v>
      </c>
      <c r="B11" s="273">
        <f>SUM(B12+B14+B16+B19+B24+B25)</f>
        <v>1467529.22</v>
      </c>
      <c r="C11" s="54">
        <f>SUM(C12+C14+C16+C19+C23)</f>
        <v>0</v>
      </c>
      <c r="D11" s="54">
        <f>SUM(D12+D14+D16+D19+D24+D25)</f>
        <v>1896286</v>
      </c>
      <c r="E11" s="271">
        <f>SUM(E12+E14+E16+E19+E24+E25)</f>
        <v>1741787.8000000003</v>
      </c>
      <c r="F11" s="54">
        <f>SUM(E11/B11*100)</f>
        <v>118.68845786934317</v>
      </c>
      <c r="G11" s="54">
        <f>SUM(E11/D11*100)</f>
        <v>91.852589746483403</v>
      </c>
    </row>
    <row r="12" spans="1:10" x14ac:dyDescent="0.25">
      <c r="A12" s="51" t="s">
        <v>32</v>
      </c>
      <c r="B12" s="274">
        <f>SUM(B13)</f>
        <v>35842.050000000003</v>
      </c>
      <c r="C12" s="48">
        <f>SUM(C13)</f>
        <v>0</v>
      </c>
      <c r="D12" s="48">
        <f>SUM(D13)</f>
        <v>57934</v>
      </c>
      <c r="E12" s="242">
        <f>SUM(E13)</f>
        <v>57821.29</v>
      </c>
      <c r="F12" s="96">
        <f t="shared" ref="F12:F24" si="0">SUM(E12/B12*100)</f>
        <v>161.32249689959139</v>
      </c>
      <c r="G12" s="96">
        <f t="shared" ref="G12:G24" si="1">SUM(E12/D12*100)</f>
        <v>99.805451030482956</v>
      </c>
    </row>
    <row r="13" spans="1:10" x14ac:dyDescent="0.25">
      <c r="A13" s="42" t="s">
        <v>33</v>
      </c>
      <c r="B13" s="275">
        <v>35842.050000000003</v>
      </c>
      <c r="C13" s="9"/>
      <c r="D13" s="9">
        <v>57934</v>
      </c>
      <c r="E13" s="226">
        <v>57821.29</v>
      </c>
      <c r="F13" s="100">
        <f t="shared" si="0"/>
        <v>161.32249689959139</v>
      </c>
      <c r="G13" s="100">
        <f t="shared" si="1"/>
        <v>99.805451030482956</v>
      </c>
    </row>
    <row r="14" spans="1:10" x14ac:dyDescent="0.25">
      <c r="A14" s="51" t="s">
        <v>34</v>
      </c>
      <c r="B14" s="276">
        <f>SUM(B15)</f>
        <v>0.08</v>
      </c>
      <c r="C14" s="48">
        <f>SUM(C15)</f>
        <v>0</v>
      </c>
      <c r="D14" s="48">
        <f>SUM(D15)</f>
        <v>10</v>
      </c>
      <c r="E14" s="242">
        <f>SUM(E15)</f>
        <v>0.02</v>
      </c>
      <c r="F14" s="96">
        <f t="shared" si="0"/>
        <v>25</v>
      </c>
      <c r="G14" s="96">
        <f t="shared" si="1"/>
        <v>0.2</v>
      </c>
    </row>
    <row r="15" spans="1:10" x14ac:dyDescent="0.25">
      <c r="A15" s="25" t="s">
        <v>51</v>
      </c>
      <c r="B15" s="275">
        <v>0.08</v>
      </c>
      <c r="C15" s="9"/>
      <c r="D15" s="9">
        <v>10</v>
      </c>
      <c r="E15" s="226">
        <v>0.02</v>
      </c>
      <c r="F15" s="100">
        <f t="shared" si="0"/>
        <v>25</v>
      </c>
      <c r="G15" s="100">
        <f t="shared" si="1"/>
        <v>0.2</v>
      </c>
    </row>
    <row r="16" spans="1:10" ht="25.5" x14ac:dyDescent="0.25">
      <c r="A16" s="47" t="s">
        <v>31</v>
      </c>
      <c r="B16" s="274">
        <f>SUM(B17+B18)</f>
        <v>138812.12</v>
      </c>
      <c r="C16" s="48">
        <f>SUM(C17+C18)</f>
        <v>0</v>
      </c>
      <c r="D16" s="48">
        <f>SUM(D17+D18)</f>
        <v>130280</v>
      </c>
      <c r="E16" s="242">
        <f>SUM(E17+E18)</f>
        <v>124025.73000000001</v>
      </c>
      <c r="F16" s="96">
        <f t="shared" si="0"/>
        <v>89.347911407159557</v>
      </c>
      <c r="G16" s="96">
        <f t="shared" si="1"/>
        <v>95.199362910653988</v>
      </c>
    </row>
    <row r="17" spans="1:12" ht="38.25" x14ac:dyDescent="0.25">
      <c r="A17" s="45" t="s">
        <v>57</v>
      </c>
      <c r="B17" s="275">
        <v>4797.53</v>
      </c>
      <c r="C17" s="9"/>
      <c r="D17" s="9">
        <v>10933</v>
      </c>
      <c r="E17" s="226">
        <v>4678.74</v>
      </c>
      <c r="F17" s="100">
        <f t="shared" si="0"/>
        <v>97.523934191135851</v>
      </c>
      <c r="G17" s="100">
        <f t="shared" si="1"/>
        <v>42.794658373730904</v>
      </c>
    </row>
    <row r="18" spans="1:12" x14ac:dyDescent="0.25">
      <c r="A18" s="45" t="s">
        <v>52</v>
      </c>
      <c r="B18" s="275">
        <v>134014.59</v>
      </c>
      <c r="C18" s="9"/>
      <c r="D18" s="9">
        <v>119347</v>
      </c>
      <c r="E18" s="226">
        <v>119346.99</v>
      </c>
      <c r="F18" s="100">
        <f t="shared" si="0"/>
        <v>89.055221524760853</v>
      </c>
      <c r="G18" s="100">
        <f t="shared" si="1"/>
        <v>99.999991621071331</v>
      </c>
    </row>
    <row r="19" spans="1:12" x14ac:dyDescent="0.25">
      <c r="A19" s="59" t="s">
        <v>53</v>
      </c>
      <c r="B19" s="274">
        <f>SUM(B20+B21+B22+B23)</f>
        <v>1280384.6099999999</v>
      </c>
      <c r="C19" s="48">
        <f>SUM(C20:C22)</f>
        <v>0</v>
      </c>
      <c r="D19" s="48">
        <f>SUM(D20:D21:D22:D23)</f>
        <v>1698323</v>
      </c>
      <c r="E19" s="242">
        <f>SUM(E20+E21+E22+E23)</f>
        <v>1554013.1800000002</v>
      </c>
      <c r="F19" s="96">
        <f t="shared" si="0"/>
        <v>121.37081060354204</v>
      </c>
      <c r="G19" s="96">
        <f t="shared" si="1"/>
        <v>91.502804825701602</v>
      </c>
      <c r="L19" s="95"/>
    </row>
    <row r="20" spans="1:12" x14ac:dyDescent="0.25">
      <c r="A20" s="45" t="s">
        <v>55</v>
      </c>
      <c r="B20" s="275"/>
      <c r="C20" s="9"/>
      <c r="D20" s="9"/>
      <c r="E20" s="226"/>
      <c r="F20" s="100" t="e">
        <f t="shared" si="0"/>
        <v>#DIV/0!</v>
      </c>
      <c r="G20" s="100" t="e">
        <f t="shared" si="1"/>
        <v>#DIV/0!</v>
      </c>
      <c r="L20" s="101"/>
    </row>
    <row r="21" spans="1:12" x14ac:dyDescent="0.25">
      <c r="A21" s="45" t="s">
        <v>54</v>
      </c>
      <c r="B21" s="275">
        <v>10522.19</v>
      </c>
      <c r="C21" s="9"/>
      <c r="D21" s="9">
        <v>18010</v>
      </c>
      <c r="E21" s="226">
        <v>17958.060000000001</v>
      </c>
      <c r="F21" s="100">
        <f t="shared" si="0"/>
        <v>170.66846350427051</v>
      </c>
      <c r="G21" s="100">
        <f t="shared" si="1"/>
        <v>99.711604664075523</v>
      </c>
      <c r="J21" s="98"/>
    </row>
    <row r="22" spans="1:12" ht="25.5" x14ac:dyDescent="0.25">
      <c r="A22" s="45" t="s">
        <v>56</v>
      </c>
      <c r="B22" s="275">
        <v>1269862.42</v>
      </c>
      <c r="C22" s="124"/>
      <c r="D22" s="124">
        <v>1661663</v>
      </c>
      <c r="E22" s="226">
        <v>1517454.12</v>
      </c>
      <c r="F22" s="100">
        <f t="shared" si="0"/>
        <v>119.49752162915415</v>
      </c>
      <c r="G22" s="100">
        <f t="shared" si="1"/>
        <v>91.321412344139588</v>
      </c>
      <c r="I22" s="101"/>
    </row>
    <row r="23" spans="1:12" x14ac:dyDescent="0.25">
      <c r="A23" s="45" t="s">
        <v>175</v>
      </c>
      <c r="B23" s="275">
        <v>0</v>
      </c>
      <c r="C23" s="124"/>
      <c r="D23" s="124">
        <v>18650</v>
      </c>
      <c r="E23" s="226">
        <v>18601</v>
      </c>
      <c r="F23" s="100" t="e">
        <f t="shared" ref="F23" si="2">SUM(E23/B23*100)</f>
        <v>#DIV/0!</v>
      </c>
      <c r="G23" s="100">
        <f t="shared" ref="G23" si="3">SUM(E23/D23*100)</f>
        <v>99.737265415549601</v>
      </c>
      <c r="K23" s="101"/>
    </row>
    <row r="24" spans="1:12" ht="25.5" x14ac:dyDescent="0.25">
      <c r="A24" s="45" t="s">
        <v>58</v>
      </c>
      <c r="B24" s="277">
        <v>12490.36</v>
      </c>
      <c r="C24" s="46"/>
      <c r="D24" s="46">
        <v>8000</v>
      </c>
      <c r="E24" s="272">
        <v>5927.58</v>
      </c>
      <c r="F24" s="100">
        <f t="shared" si="0"/>
        <v>47.457239022734335</v>
      </c>
      <c r="G24" s="100">
        <f t="shared" si="1"/>
        <v>74.094750000000005</v>
      </c>
    </row>
    <row r="25" spans="1:12" ht="25.5" x14ac:dyDescent="0.25">
      <c r="A25" s="45" t="s">
        <v>176</v>
      </c>
      <c r="B25" s="275">
        <v>0</v>
      </c>
      <c r="C25" s="124"/>
      <c r="D25" s="46">
        <v>1739</v>
      </c>
      <c r="E25" s="272">
        <v>0</v>
      </c>
      <c r="F25" s="100" t="e">
        <f t="shared" ref="F25" si="4">SUM(E25/B25*100)</f>
        <v>#DIV/0!</v>
      </c>
      <c r="G25" s="100">
        <f t="shared" ref="G25" si="5">SUM(E25/D25*100)</f>
        <v>0</v>
      </c>
    </row>
    <row r="27" spans="1:12" ht="15.75" customHeight="1" x14ac:dyDescent="0.25">
      <c r="A27" s="299" t="s">
        <v>65</v>
      </c>
      <c r="B27" s="299"/>
      <c r="C27" s="299"/>
      <c r="D27" s="299"/>
      <c r="E27" s="299"/>
      <c r="F27" s="299"/>
      <c r="G27" s="67"/>
    </row>
    <row r="28" spans="1:12" ht="18" x14ac:dyDescent="0.25">
      <c r="A28" s="24"/>
      <c r="B28" s="24"/>
      <c r="C28" s="24"/>
      <c r="D28" s="24"/>
      <c r="E28" s="5"/>
      <c r="F28" s="5"/>
      <c r="G28" s="5"/>
      <c r="J28" s="98"/>
    </row>
    <row r="29" spans="1:12" ht="25.5" x14ac:dyDescent="0.25">
      <c r="A29" s="20" t="s">
        <v>30</v>
      </c>
      <c r="B29" s="19" t="s">
        <v>22</v>
      </c>
      <c r="C29" s="20" t="s">
        <v>59</v>
      </c>
      <c r="D29" s="20" t="s">
        <v>172</v>
      </c>
      <c r="E29" s="20" t="s">
        <v>61</v>
      </c>
      <c r="F29" s="20" t="s">
        <v>62</v>
      </c>
      <c r="G29" s="20" t="s">
        <v>60</v>
      </c>
    </row>
    <row r="30" spans="1:12" x14ac:dyDescent="0.25">
      <c r="A30" s="89">
        <v>1</v>
      </c>
      <c r="B30" s="90">
        <v>2</v>
      </c>
      <c r="C30" s="89">
        <v>3</v>
      </c>
      <c r="D30" s="89">
        <v>4</v>
      </c>
      <c r="E30" s="89">
        <v>5</v>
      </c>
      <c r="F30" s="89">
        <v>6</v>
      </c>
      <c r="G30" s="89">
        <v>7</v>
      </c>
    </row>
    <row r="31" spans="1:12" x14ac:dyDescent="0.25">
      <c r="A31" s="60" t="s">
        <v>1</v>
      </c>
      <c r="B31" s="273">
        <f>SUM(B32+B34+B36+B39+B44+B45)</f>
        <v>1498479.1699999997</v>
      </c>
      <c r="C31" s="54">
        <f>SUM(C32+C34+C36+C39+C43)</f>
        <v>0</v>
      </c>
      <c r="D31" s="54">
        <f>SUM(D32+D34+D36+D39+D44+D45)</f>
        <v>1896286</v>
      </c>
      <c r="E31" s="271">
        <f>SUM(E32+E34+E36+E39+E44+E45)</f>
        <v>1736712.4200000002</v>
      </c>
      <c r="F31" s="54">
        <f>SUM(E31/B31*100)</f>
        <v>115.89833577733353</v>
      </c>
      <c r="G31" s="54">
        <f>SUM(E31/D31*100)</f>
        <v>91.584941301048488</v>
      </c>
    </row>
    <row r="32" spans="1:12" ht="15.75" customHeight="1" x14ac:dyDescent="0.25">
      <c r="A32" s="51" t="s">
        <v>32</v>
      </c>
      <c r="B32" s="276">
        <f>SUM(B33)</f>
        <v>35842.050000000003</v>
      </c>
      <c r="C32" s="56">
        <f>SUM(C33)</f>
        <v>0</v>
      </c>
      <c r="D32" s="56">
        <f>SUM(D33)</f>
        <v>57934</v>
      </c>
      <c r="E32" s="227">
        <f>SUM(E33)</f>
        <v>57821.29</v>
      </c>
      <c r="F32" s="99">
        <f t="shared" ref="F32:F45" si="6">SUM(E32/B32*100)</f>
        <v>161.32249689959139</v>
      </c>
      <c r="G32" s="99">
        <f t="shared" ref="G32:G45" si="7">SUM(E32/D32*100)</f>
        <v>99.805451030482956</v>
      </c>
    </row>
    <row r="33" spans="1:11" x14ac:dyDescent="0.25">
      <c r="A33" s="42" t="s">
        <v>33</v>
      </c>
      <c r="B33" s="275">
        <v>35842.050000000003</v>
      </c>
      <c r="C33" s="9"/>
      <c r="D33" s="9">
        <v>57934</v>
      </c>
      <c r="E33" s="226">
        <v>57821.29</v>
      </c>
      <c r="F33" s="100">
        <f t="shared" si="6"/>
        <v>161.32249689959139</v>
      </c>
      <c r="G33" s="100">
        <f t="shared" si="7"/>
        <v>99.805451030482956</v>
      </c>
    </row>
    <row r="34" spans="1:11" x14ac:dyDescent="0.25">
      <c r="A34" s="51" t="s">
        <v>34</v>
      </c>
      <c r="B34" s="274">
        <f>SUM(B35)</f>
        <v>0.08</v>
      </c>
      <c r="C34" s="48">
        <f>SUM(C35)</f>
        <v>0</v>
      </c>
      <c r="D34" s="48">
        <f>SUM(D35)</f>
        <v>10</v>
      </c>
      <c r="E34" s="242">
        <f>SUM(E35)</f>
        <v>0.02</v>
      </c>
      <c r="F34" s="96">
        <f t="shared" si="6"/>
        <v>25</v>
      </c>
      <c r="G34" s="96">
        <f t="shared" si="7"/>
        <v>0.2</v>
      </c>
    </row>
    <row r="35" spans="1:11" x14ac:dyDescent="0.25">
      <c r="A35" s="25" t="s">
        <v>51</v>
      </c>
      <c r="B35" s="275">
        <v>0.08</v>
      </c>
      <c r="C35" s="9"/>
      <c r="D35" s="9">
        <v>10</v>
      </c>
      <c r="E35" s="226">
        <v>0.02</v>
      </c>
      <c r="F35" s="97">
        <f t="shared" si="6"/>
        <v>25</v>
      </c>
      <c r="G35" s="97">
        <f t="shared" si="7"/>
        <v>0.2</v>
      </c>
      <c r="I35" s="94"/>
      <c r="J35" s="95"/>
    </row>
    <row r="36" spans="1:11" ht="25.5" x14ac:dyDescent="0.25">
      <c r="A36" s="47" t="s">
        <v>31</v>
      </c>
      <c r="B36" s="274">
        <f>SUM(B37+B38)</f>
        <v>139511.06</v>
      </c>
      <c r="C36" s="48">
        <f>SUM(C37+C38)</f>
        <v>0</v>
      </c>
      <c r="D36" s="48">
        <f>SUM(D37+D38)</f>
        <v>130280</v>
      </c>
      <c r="E36" s="242">
        <f>SUM(E37+E38)</f>
        <v>124378.52</v>
      </c>
      <c r="F36" s="96">
        <f t="shared" si="6"/>
        <v>89.153161046873279</v>
      </c>
      <c r="G36" s="96">
        <f t="shared" si="7"/>
        <v>95.470156585815175</v>
      </c>
    </row>
    <row r="37" spans="1:11" ht="38.25" x14ac:dyDescent="0.25">
      <c r="A37" s="45" t="s">
        <v>57</v>
      </c>
      <c r="B37" s="275">
        <v>5496.47</v>
      </c>
      <c r="C37" s="9"/>
      <c r="D37" s="9">
        <v>10933</v>
      </c>
      <c r="E37" s="226">
        <v>5031.53</v>
      </c>
      <c r="F37" s="100">
        <f t="shared" si="6"/>
        <v>91.541116389246184</v>
      </c>
      <c r="G37" s="100">
        <f t="shared" si="7"/>
        <v>46.021494557760903</v>
      </c>
    </row>
    <row r="38" spans="1:11" x14ac:dyDescent="0.25">
      <c r="A38" s="45" t="s">
        <v>52</v>
      </c>
      <c r="B38" s="275">
        <v>134014.59</v>
      </c>
      <c r="C38" s="9"/>
      <c r="D38" s="9">
        <v>119347</v>
      </c>
      <c r="E38" s="226">
        <v>119346.99</v>
      </c>
      <c r="F38" s="100">
        <f t="shared" si="6"/>
        <v>89.055221524760853</v>
      </c>
      <c r="G38" s="100">
        <f t="shared" si="7"/>
        <v>99.999991621071331</v>
      </c>
    </row>
    <row r="39" spans="1:11" x14ac:dyDescent="0.25">
      <c r="A39" s="59" t="s">
        <v>53</v>
      </c>
      <c r="B39" s="274">
        <f>SUM(B40:B41:B42:B43)</f>
        <v>1310187.0799999998</v>
      </c>
      <c r="C39" s="48">
        <f>SUM(C40:C42)</f>
        <v>0</v>
      </c>
      <c r="D39" s="48">
        <f>SUM(D40:D42:D43)</f>
        <v>1698323</v>
      </c>
      <c r="E39" s="242">
        <f>SUM(E40+E41+E42+E43)</f>
        <v>1549979.7100000002</v>
      </c>
      <c r="F39" s="96">
        <f t="shared" si="6"/>
        <v>118.30216719890112</v>
      </c>
      <c r="G39" s="96">
        <f t="shared" si="7"/>
        <v>91.265307600497678</v>
      </c>
    </row>
    <row r="40" spans="1:11" x14ac:dyDescent="0.25">
      <c r="A40" s="45" t="s">
        <v>55</v>
      </c>
      <c r="B40" s="275"/>
      <c r="C40" s="9"/>
      <c r="D40" s="9"/>
      <c r="E40" s="226"/>
      <c r="F40" s="100" t="e">
        <f t="shared" si="6"/>
        <v>#DIV/0!</v>
      </c>
      <c r="G40" s="100" t="e">
        <f t="shared" si="7"/>
        <v>#DIV/0!</v>
      </c>
    </row>
    <row r="41" spans="1:11" x14ac:dyDescent="0.25">
      <c r="A41" s="45" t="s">
        <v>54</v>
      </c>
      <c r="B41" s="275">
        <v>10522.19</v>
      </c>
      <c r="C41" s="9"/>
      <c r="D41" s="9">
        <v>18010</v>
      </c>
      <c r="E41" s="226">
        <v>17958.060000000001</v>
      </c>
      <c r="F41" s="100">
        <f t="shared" si="6"/>
        <v>170.66846350427051</v>
      </c>
      <c r="G41" s="100">
        <f t="shared" si="7"/>
        <v>99.711604664075523</v>
      </c>
    </row>
    <row r="42" spans="1:11" ht="25.5" x14ac:dyDescent="0.25">
      <c r="A42" s="45" t="s">
        <v>56</v>
      </c>
      <c r="B42" s="275">
        <v>1269596.97</v>
      </c>
      <c r="C42" s="124"/>
      <c r="D42" s="124">
        <v>1661663</v>
      </c>
      <c r="E42" s="226">
        <v>1519046.79</v>
      </c>
      <c r="F42" s="100">
        <f t="shared" si="6"/>
        <v>119.64795331860316</v>
      </c>
      <c r="G42" s="100">
        <f t="shared" si="7"/>
        <v>91.417260298869266</v>
      </c>
      <c r="K42" s="98"/>
    </row>
    <row r="43" spans="1:11" x14ac:dyDescent="0.25">
      <c r="A43" s="45" t="s">
        <v>175</v>
      </c>
      <c r="B43" s="275">
        <v>30067.919999999998</v>
      </c>
      <c r="C43" s="124"/>
      <c r="D43" s="124">
        <v>18650</v>
      </c>
      <c r="E43" s="226">
        <v>12974.86</v>
      </c>
      <c r="F43" s="100">
        <f t="shared" si="6"/>
        <v>43.151837573067915</v>
      </c>
      <c r="G43" s="100">
        <f t="shared" si="7"/>
        <v>69.570294906166225</v>
      </c>
    </row>
    <row r="44" spans="1:11" ht="25.5" x14ac:dyDescent="0.25">
      <c r="A44" s="45" t="s">
        <v>58</v>
      </c>
      <c r="B44" s="277">
        <v>12938.9</v>
      </c>
      <c r="C44" s="46"/>
      <c r="D44" s="46">
        <v>8000</v>
      </c>
      <c r="E44" s="272">
        <v>4149.45</v>
      </c>
      <c r="F44" s="100">
        <f t="shared" si="6"/>
        <v>32.069573147640064</v>
      </c>
      <c r="G44" s="100">
        <f t="shared" si="7"/>
        <v>51.868124999999999</v>
      </c>
    </row>
    <row r="45" spans="1:11" ht="25.5" x14ac:dyDescent="0.25">
      <c r="A45" s="45" t="s">
        <v>176</v>
      </c>
      <c r="B45" s="275">
        <v>0</v>
      </c>
      <c r="C45" s="124"/>
      <c r="D45" s="46">
        <v>1739</v>
      </c>
      <c r="E45" s="272">
        <v>383.43</v>
      </c>
      <c r="F45" s="100" t="e">
        <f t="shared" si="6"/>
        <v>#DIV/0!</v>
      </c>
      <c r="G45" s="100">
        <f t="shared" si="7"/>
        <v>22.048878665899942</v>
      </c>
    </row>
  </sheetData>
  <mergeCells count="5">
    <mergeCell ref="A3:F3"/>
    <mergeCell ref="A5:F5"/>
    <mergeCell ref="A7:F7"/>
    <mergeCell ref="A27:F27"/>
    <mergeCell ref="A1:J1"/>
  </mergeCells>
  <pageMargins left="0.7" right="0.7" top="0.75" bottom="0.75" header="0.3" footer="0.3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selection activeCell="K13" sqref="K13"/>
    </sheetView>
  </sheetViews>
  <sheetFormatPr defaultRowHeight="15" x14ac:dyDescent="0.25"/>
  <cols>
    <col min="1" max="1" width="37.7109375" customWidth="1"/>
    <col min="2" max="5" width="25.28515625" customWidth="1"/>
    <col min="6" max="6" width="16.7109375" customWidth="1"/>
    <col min="7" max="7" width="15.5703125" customWidth="1"/>
  </cols>
  <sheetData>
    <row r="1" spans="1:11" ht="42" customHeight="1" x14ac:dyDescent="0.25">
      <c r="A1" s="299"/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1" ht="18" customHeight="1" x14ac:dyDescent="0.25">
      <c r="A2" s="4"/>
      <c r="B2" s="4"/>
      <c r="C2" s="24"/>
      <c r="D2" s="4"/>
      <c r="E2" s="4"/>
      <c r="F2" s="4"/>
      <c r="G2" s="24"/>
    </row>
    <row r="3" spans="1:11" ht="15.75" x14ac:dyDescent="0.25">
      <c r="A3" s="299"/>
      <c r="B3" s="299"/>
      <c r="C3" s="299"/>
      <c r="D3" s="299"/>
      <c r="E3" s="308"/>
      <c r="F3" s="308"/>
      <c r="G3" s="71"/>
    </row>
    <row r="4" spans="1:11" ht="18" x14ac:dyDescent="0.25">
      <c r="A4" s="4"/>
      <c r="B4" s="4"/>
      <c r="C4" s="4"/>
      <c r="D4" s="4"/>
      <c r="E4" s="5"/>
      <c r="F4" s="5"/>
      <c r="G4" s="5"/>
    </row>
    <row r="5" spans="1:11" ht="18" customHeight="1" x14ac:dyDescent="0.25">
      <c r="A5" s="299"/>
      <c r="B5" s="309"/>
      <c r="C5" s="309"/>
      <c r="D5" s="309"/>
      <c r="E5" s="309"/>
      <c r="F5" s="309"/>
      <c r="G5" s="72"/>
    </row>
    <row r="6" spans="1:11" ht="18" x14ac:dyDescent="0.25">
      <c r="A6" s="4"/>
      <c r="B6" s="4"/>
      <c r="C6" s="4"/>
      <c r="D6" s="4"/>
      <c r="E6" s="5"/>
      <c r="F6" s="5"/>
      <c r="G6" s="5"/>
    </row>
    <row r="7" spans="1:11" ht="15.75" x14ac:dyDescent="0.25">
      <c r="A7" s="299" t="s">
        <v>66</v>
      </c>
      <c r="B7" s="316"/>
      <c r="C7" s="316"/>
      <c r="D7" s="316"/>
      <c r="E7" s="316"/>
      <c r="F7" s="316"/>
      <c r="G7" s="73"/>
    </row>
    <row r="8" spans="1:11" ht="18" x14ac:dyDescent="0.25">
      <c r="A8" s="4"/>
      <c r="B8" s="4"/>
      <c r="C8" s="4"/>
      <c r="D8" s="4"/>
      <c r="E8" s="5"/>
      <c r="F8" s="5"/>
      <c r="G8" s="5"/>
    </row>
    <row r="9" spans="1:11" ht="25.5" x14ac:dyDescent="0.25">
      <c r="A9" s="3" t="s">
        <v>30</v>
      </c>
      <c r="B9" s="3" t="s">
        <v>72</v>
      </c>
      <c r="C9" s="3" t="s">
        <v>166</v>
      </c>
      <c r="D9" s="3" t="s">
        <v>171</v>
      </c>
      <c r="E9" s="3" t="s">
        <v>77</v>
      </c>
      <c r="F9" s="3" t="s">
        <v>78</v>
      </c>
      <c r="G9" s="3" t="s">
        <v>79</v>
      </c>
    </row>
    <row r="10" spans="1:11" s="102" customFormat="1" x14ac:dyDescent="0.25">
      <c r="A10" s="89">
        <v>1</v>
      </c>
      <c r="B10" s="90">
        <v>2</v>
      </c>
      <c r="C10" s="89">
        <v>3</v>
      </c>
      <c r="D10" s="89">
        <v>4</v>
      </c>
      <c r="E10" s="89">
        <v>5</v>
      </c>
      <c r="F10" s="89">
        <v>6</v>
      </c>
      <c r="G10" s="89">
        <v>7</v>
      </c>
    </row>
    <row r="11" spans="1:11" ht="15.75" customHeight="1" x14ac:dyDescent="0.25">
      <c r="A11" s="61" t="s">
        <v>9</v>
      </c>
      <c r="B11" s="291">
        <f>SUM(B12)</f>
        <v>1498479.1700000002</v>
      </c>
      <c r="C11" s="30">
        <f>SUM(C12)</f>
        <v>0</v>
      </c>
      <c r="D11" s="30">
        <f>SUM(D12)</f>
        <v>1896286</v>
      </c>
      <c r="E11" s="225">
        <f>SUM(E12)</f>
        <v>1736712.42</v>
      </c>
      <c r="F11" s="30">
        <f>SUM(E11/B11*100)</f>
        <v>115.89833577733349</v>
      </c>
      <c r="G11" s="30">
        <f>SUM(E11/D11*100)</f>
        <v>91.58494130104846</v>
      </c>
    </row>
    <row r="12" spans="1:11" ht="15.75" customHeight="1" x14ac:dyDescent="0.25">
      <c r="A12" s="57" t="s">
        <v>47</v>
      </c>
      <c r="B12" s="292">
        <f>SUM(B13:B15)</f>
        <v>1498479.1700000002</v>
      </c>
      <c r="C12" s="58">
        <f>SUM(C13:C15)</f>
        <v>0</v>
      </c>
      <c r="D12" s="58">
        <f>SUM(D13:D15)</f>
        <v>1896286</v>
      </c>
      <c r="E12" s="290">
        <f>SUM(E13:E15)</f>
        <v>1736712.42</v>
      </c>
      <c r="F12" s="48">
        <f t="shared" ref="F12:F15" si="0">SUM(E12/B12*100)</f>
        <v>115.89833577733349</v>
      </c>
      <c r="G12" s="48">
        <f t="shared" ref="G12:G15" si="1">SUM(E12/D12*100)</f>
        <v>91.58494130104846</v>
      </c>
    </row>
    <row r="13" spans="1:11" ht="25.5" x14ac:dyDescent="0.25">
      <c r="A13" s="17" t="s">
        <v>48</v>
      </c>
      <c r="B13" s="275">
        <v>1430127.55</v>
      </c>
      <c r="C13" s="9"/>
      <c r="D13" s="9">
        <v>1658540</v>
      </c>
      <c r="E13" s="226">
        <v>1544197.53</v>
      </c>
      <c r="F13" s="9">
        <f t="shared" si="0"/>
        <v>107.97621023383543</v>
      </c>
      <c r="G13" s="9">
        <f t="shared" si="1"/>
        <v>93.105835855632066</v>
      </c>
    </row>
    <row r="14" spans="1:11" x14ac:dyDescent="0.25">
      <c r="A14" s="16" t="s">
        <v>49</v>
      </c>
      <c r="B14" s="275">
        <v>48866.09</v>
      </c>
      <c r="C14" s="9"/>
      <c r="D14" s="9">
        <v>211076</v>
      </c>
      <c r="E14" s="226">
        <v>166009.99</v>
      </c>
      <c r="F14" s="9">
        <f t="shared" si="0"/>
        <v>339.7243159827193</v>
      </c>
      <c r="G14" s="9">
        <f t="shared" si="1"/>
        <v>78.649391688301833</v>
      </c>
    </row>
    <row r="15" spans="1:11" ht="25.5" x14ac:dyDescent="0.25">
      <c r="A15" s="44" t="s">
        <v>50</v>
      </c>
      <c r="B15" s="275">
        <v>19485.53</v>
      </c>
      <c r="C15" s="9"/>
      <c r="D15" s="9">
        <v>26670</v>
      </c>
      <c r="E15" s="226">
        <v>26504.9</v>
      </c>
      <c r="F15" s="9">
        <f t="shared" si="0"/>
        <v>136.02350051551076</v>
      </c>
      <c r="G15" s="9">
        <f t="shared" si="1"/>
        <v>99.38095238095238</v>
      </c>
    </row>
    <row r="16" spans="1:11" x14ac:dyDescent="0.25">
      <c r="A16" s="11"/>
      <c r="B16" s="8"/>
      <c r="C16" s="9"/>
      <c r="D16" s="9"/>
      <c r="E16" s="226"/>
      <c r="F16" s="10"/>
      <c r="G16" s="10"/>
    </row>
    <row r="17" spans="1:7" x14ac:dyDescent="0.25">
      <c r="A17" s="18"/>
      <c r="B17" s="8"/>
      <c r="C17" s="9"/>
      <c r="D17" s="9"/>
      <c r="E17" s="9"/>
      <c r="F17" s="10"/>
      <c r="G17" s="10"/>
    </row>
  </sheetData>
  <mergeCells count="4">
    <mergeCell ref="A3:F3"/>
    <mergeCell ref="A5:F5"/>
    <mergeCell ref="A7:F7"/>
    <mergeCell ref="A1:K1"/>
  </mergeCells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F25" sqref="F2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  <col min="8" max="8" width="16" customWidth="1"/>
    <col min="9" max="9" width="11.7109375" customWidth="1"/>
  </cols>
  <sheetData>
    <row r="1" spans="1:9" ht="42" customHeight="1" x14ac:dyDescent="0.25">
      <c r="A1" s="299"/>
      <c r="B1" s="299"/>
      <c r="C1" s="299"/>
      <c r="D1" s="299"/>
      <c r="E1" s="299"/>
      <c r="F1" s="299"/>
      <c r="G1" s="299"/>
      <c r="H1" s="299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</row>
    <row r="3" spans="1:9" ht="15.75" customHeight="1" x14ac:dyDescent="0.25">
      <c r="A3" s="299" t="s">
        <v>12</v>
      </c>
      <c r="B3" s="299"/>
      <c r="C3" s="299"/>
      <c r="D3" s="299"/>
      <c r="E3" s="299"/>
      <c r="F3" s="299"/>
      <c r="G3" s="299"/>
      <c r="H3" s="299"/>
    </row>
    <row r="4" spans="1:9" ht="18" x14ac:dyDescent="0.25">
      <c r="A4" s="4"/>
      <c r="B4" s="4"/>
      <c r="C4" s="4"/>
      <c r="D4" s="4"/>
      <c r="E4" s="4"/>
      <c r="F4" s="4"/>
      <c r="G4" s="5"/>
      <c r="H4" s="5"/>
    </row>
    <row r="5" spans="1:9" ht="18" customHeight="1" x14ac:dyDescent="0.25">
      <c r="A5" s="299" t="s">
        <v>36</v>
      </c>
      <c r="B5" s="299"/>
      <c r="C5" s="299"/>
      <c r="D5" s="299"/>
      <c r="E5" s="299"/>
      <c r="F5" s="299"/>
      <c r="G5" s="299"/>
      <c r="H5" s="299"/>
    </row>
    <row r="6" spans="1:9" ht="18" x14ac:dyDescent="0.25">
      <c r="A6" s="4"/>
      <c r="B6" s="4"/>
      <c r="C6" s="4"/>
      <c r="D6" s="4"/>
      <c r="E6" s="4"/>
      <c r="F6" s="4"/>
      <c r="G6" s="5"/>
      <c r="H6" s="5"/>
    </row>
    <row r="7" spans="1:9" ht="25.5" x14ac:dyDescent="0.25">
      <c r="A7" s="3" t="s">
        <v>2</v>
      </c>
      <c r="B7" s="107" t="s">
        <v>3</v>
      </c>
      <c r="C7" s="107" t="s">
        <v>21</v>
      </c>
      <c r="D7" s="3" t="s">
        <v>72</v>
      </c>
      <c r="E7" s="3" t="s">
        <v>166</v>
      </c>
      <c r="F7" s="3" t="s">
        <v>171</v>
      </c>
      <c r="G7" s="3" t="s">
        <v>77</v>
      </c>
      <c r="H7" s="3" t="s">
        <v>78</v>
      </c>
      <c r="I7" s="3" t="s">
        <v>163</v>
      </c>
    </row>
    <row r="8" spans="1:9" x14ac:dyDescent="0.25">
      <c r="A8" s="34"/>
      <c r="B8" s="35"/>
      <c r="C8" s="33" t="s">
        <v>38</v>
      </c>
      <c r="D8" s="35"/>
      <c r="E8" s="34"/>
      <c r="F8" s="34"/>
      <c r="G8" s="34"/>
      <c r="H8" s="34"/>
      <c r="I8" s="128"/>
    </row>
    <row r="9" spans="1:9" ht="25.5" x14ac:dyDescent="0.25">
      <c r="A9" s="11">
        <v>8</v>
      </c>
      <c r="B9" s="11"/>
      <c r="C9" s="11" t="s">
        <v>10</v>
      </c>
      <c r="D9" s="8"/>
      <c r="E9" s="9"/>
      <c r="F9" s="9"/>
      <c r="G9" s="9"/>
      <c r="H9" s="9"/>
      <c r="I9" s="128"/>
    </row>
    <row r="10" spans="1:9" x14ac:dyDescent="0.25">
      <c r="A10" s="11"/>
      <c r="B10" s="15">
        <v>84</v>
      </c>
      <c r="C10" s="15" t="s">
        <v>14</v>
      </c>
      <c r="D10" s="8"/>
      <c r="E10" s="9"/>
      <c r="F10" s="9"/>
      <c r="G10" s="9"/>
      <c r="H10" s="9"/>
      <c r="I10" s="128"/>
    </row>
    <row r="11" spans="1:9" x14ac:dyDescent="0.25">
      <c r="A11" s="11"/>
      <c r="B11" s="15"/>
      <c r="C11" s="36"/>
      <c r="D11" s="8"/>
      <c r="E11" s="9"/>
      <c r="F11" s="9"/>
      <c r="G11" s="9"/>
      <c r="H11" s="9"/>
      <c r="I11" s="128"/>
    </row>
    <row r="12" spans="1:9" x14ac:dyDescent="0.25">
      <c r="A12" s="11"/>
      <c r="B12" s="15"/>
      <c r="C12" s="33" t="s">
        <v>41</v>
      </c>
      <c r="D12" s="8"/>
      <c r="E12" s="9"/>
      <c r="F12" s="9"/>
      <c r="G12" s="9"/>
      <c r="H12" s="9"/>
      <c r="I12" s="128"/>
    </row>
    <row r="13" spans="1:9" ht="25.5" x14ac:dyDescent="0.25">
      <c r="A13" s="13">
        <v>5</v>
      </c>
      <c r="B13" s="14"/>
      <c r="C13" s="25" t="s">
        <v>11</v>
      </c>
      <c r="D13" s="8"/>
      <c r="E13" s="9"/>
      <c r="F13" s="9"/>
      <c r="G13" s="9"/>
      <c r="H13" s="9"/>
      <c r="I13" s="128"/>
    </row>
    <row r="14" spans="1:9" ht="25.5" x14ac:dyDescent="0.25">
      <c r="A14" s="15"/>
      <c r="B14" s="15">
        <v>54</v>
      </c>
      <c r="C14" s="26" t="s">
        <v>15</v>
      </c>
      <c r="D14" s="8"/>
      <c r="E14" s="9"/>
      <c r="F14" s="9"/>
      <c r="G14" s="9"/>
      <c r="H14" s="10"/>
      <c r="I14" s="128"/>
    </row>
    <row r="15" spans="1:9" x14ac:dyDescent="0.25">
      <c r="I15" s="123"/>
    </row>
    <row r="16" spans="1:9" x14ac:dyDescent="0.25">
      <c r="I16" s="123"/>
    </row>
    <row r="17" spans="9:9" x14ac:dyDescent="0.25">
      <c r="I17" s="123"/>
    </row>
    <row r="18" spans="9:9" x14ac:dyDescent="0.25">
      <c r="I18" s="123"/>
    </row>
    <row r="19" spans="9:9" x14ac:dyDescent="0.25">
      <c r="I19" s="123"/>
    </row>
    <row r="20" spans="9:9" x14ac:dyDescent="0.25">
      <c r="I20" s="123"/>
    </row>
    <row r="21" spans="9:9" x14ac:dyDescent="0.25">
      <c r="I21" s="123"/>
    </row>
    <row r="22" spans="9:9" x14ac:dyDescent="0.25">
      <c r="I22" s="123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activeCell="E23" sqref="E23"/>
    </sheetView>
  </sheetViews>
  <sheetFormatPr defaultRowHeight="15" x14ac:dyDescent="0.25"/>
  <cols>
    <col min="1" max="5" width="25.28515625" customWidth="1"/>
    <col min="6" max="6" width="16.28515625" customWidth="1"/>
    <col min="7" max="7" width="10.28515625" customWidth="1"/>
  </cols>
  <sheetData>
    <row r="1" spans="1:7" ht="42" customHeight="1" x14ac:dyDescent="0.25">
      <c r="A1" s="299"/>
      <c r="B1" s="299"/>
      <c r="C1" s="299"/>
      <c r="D1" s="299"/>
      <c r="E1" s="299"/>
      <c r="F1" s="299"/>
    </row>
    <row r="2" spans="1:7" ht="18" customHeight="1" x14ac:dyDescent="0.25">
      <c r="A2" s="24"/>
      <c r="B2" s="24"/>
      <c r="C2" s="24"/>
      <c r="D2" s="24"/>
      <c r="E2" s="24"/>
      <c r="F2" s="24"/>
    </row>
    <row r="3" spans="1:7" ht="15.75" customHeight="1" x14ac:dyDescent="0.25">
      <c r="A3" s="299" t="s">
        <v>12</v>
      </c>
      <c r="B3" s="299"/>
      <c r="C3" s="299"/>
      <c r="D3" s="299"/>
      <c r="E3" s="299"/>
      <c r="F3" s="299"/>
    </row>
    <row r="4" spans="1:7" ht="18" x14ac:dyDescent="0.25">
      <c r="A4" s="24"/>
      <c r="B4" s="24"/>
      <c r="C4" s="24"/>
      <c r="D4" s="24"/>
      <c r="E4" s="5"/>
      <c r="F4" s="5"/>
    </row>
    <row r="5" spans="1:7" ht="18" customHeight="1" x14ac:dyDescent="0.25">
      <c r="A5" s="299" t="s">
        <v>37</v>
      </c>
      <c r="B5" s="299"/>
      <c r="C5" s="299"/>
      <c r="D5" s="299"/>
      <c r="E5" s="299"/>
      <c r="F5" s="299"/>
    </row>
    <row r="6" spans="1:7" ht="18" x14ac:dyDescent="0.25">
      <c r="A6" s="24"/>
      <c r="B6" s="24"/>
      <c r="C6" s="24"/>
      <c r="D6" s="24"/>
      <c r="E6" s="5"/>
      <c r="F6" s="5"/>
    </row>
    <row r="7" spans="1:7" ht="25.5" x14ac:dyDescent="0.25">
      <c r="A7" s="107" t="s">
        <v>30</v>
      </c>
      <c r="B7" s="3" t="s">
        <v>72</v>
      </c>
      <c r="C7" s="3" t="s">
        <v>166</v>
      </c>
      <c r="D7" s="3" t="s">
        <v>171</v>
      </c>
      <c r="E7" s="3" t="s">
        <v>77</v>
      </c>
      <c r="F7" s="3" t="s">
        <v>78</v>
      </c>
      <c r="G7" s="3" t="s">
        <v>163</v>
      </c>
    </row>
    <row r="8" spans="1:7" x14ac:dyDescent="0.25">
      <c r="A8" s="11" t="s">
        <v>38</v>
      </c>
      <c r="B8" s="8"/>
      <c r="C8" s="9"/>
      <c r="D8" s="9"/>
      <c r="E8" s="9"/>
      <c r="F8" s="9"/>
      <c r="G8" s="128"/>
    </row>
    <row r="9" spans="1:7" ht="25.5" x14ac:dyDescent="0.25">
      <c r="A9" s="11" t="s">
        <v>39</v>
      </c>
      <c r="B9" s="8"/>
      <c r="C9" s="9"/>
      <c r="D9" s="9"/>
      <c r="E9" s="9"/>
      <c r="F9" s="9"/>
      <c r="G9" s="128"/>
    </row>
    <row r="10" spans="1:7" ht="25.5" x14ac:dyDescent="0.25">
      <c r="A10" s="17" t="s">
        <v>40</v>
      </c>
      <c r="B10" s="8"/>
      <c r="C10" s="9"/>
      <c r="D10" s="9"/>
      <c r="E10" s="9"/>
      <c r="F10" s="9"/>
      <c r="G10" s="128"/>
    </row>
    <row r="11" spans="1:7" x14ac:dyDescent="0.25">
      <c r="A11" s="17"/>
      <c r="B11" s="8"/>
      <c r="C11" s="9"/>
      <c r="D11" s="9"/>
      <c r="E11" s="9"/>
      <c r="F11" s="9"/>
      <c r="G11" s="128"/>
    </row>
    <row r="12" spans="1:7" x14ac:dyDescent="0.25">
      <c r="A12" s="11" t="s">
        <v>41</v>
      </c>
      <c r="B12" s="8"/>
      <c r="C12" s="9"/>
      <c r="D12" s="9"/>
      <c r="E12" s="9"/>
      <c r="F12" s="9"/>
      <c r="G12" s="128"/>
    </row>
    <row r="13" spans="1:7" x14ac:dyDescent="0.25">
      <c r="A13" s="25" t="s">
        <v>32</v>
      </c>
      <c r="B13" s="8"/>
      <c r="C13" s="9"/>
      <c r="D13" s="9"/>
      <c r="E13" s="9"/>
      <c r="F13" s="9"/>
      <c r="G13" s="128"/>
    </row>
    <row r="14" spans="1:7" x14ac:dyDescent="0.25">
      <c r="A14" s="12" t="s">
        <v>33</v>
      </c>
      <c r="B14" s="8"/>
      <c r="C14" s="9"/>
      <c r="D14" s="9"/>
      <c r="E14" s="9"/>
      <c r="F14" s="10"/>
      <c r="G14" s="128"/>
    </row>
    <row r="15" spans="1:7" x14ac:dyDescent="0.25">
      <c r="A15" s="25" t="s">
        <v>34</v>
      </c>
      <c r="B15" s="8"/>
      <c r="C15" s="9"/>
      <c r="D15" s="9"/>
      <c r="E15" s="9"/>
      <c r="F15" s="10"/>
      <c r="G15" s="128"/>
    </row>
    <row r="16" spans="1:7" x14ac:dyDescent="0.25">
      <c r="A16" s="12" t="s">
        <v>35</v>
      </c>
      <c r="B16" s="8"/>
      <c r="C16" s="9"/>
      <c r="D16" s="9"/>
      <c r="E16" s="9"/>
      <c r="F16" s="10"/>
      <c r="G16" s="128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0"/>
  <sheetViews>
    <sheetView tabSelected="1" topLeftCell="A7" workbookViewId="0">
      <selection activeCell="E112" sqref="E112:G112"/>
    </sheetView>
  </sheetViews>
  <sheetFormatPr defaultRowHeight="15" x14ac:dyDescent="0.25"/>
  <cols>
    <col min="2" max="2" width="1.42578125" customWidth="1"/>
    <col min="3" max="3" width="0.28515625" customWidth="1"/>
    <col min="4" max="4" width="36.28515625" customWidth="1"/>
    <col min="5" max="5" width="12.28515625" customWidth="1"/>
    <col min="6" max="6" width="11.7109375" hidden="1" customWidth="1"/>
    <col min="7" max="7" width="15.42578125" customWidth="1"/>
    <col min="8" max="8" width="10.85546875" customWidth="1"/>
  </cols>
  <sheetData>
    <row r="1" spans="1:8" ht="15.75" x14ac:dyDescent="0.25">
      <c r="A1" s="299" t="s">
        <v>177</v>
      </c>
      <c r="B1" s="309"/>
      <c r="C1" s="309"/>
      <c r="D1" s="309"/>
      <c r="E1" s="309"/>
      <c r="F1" s="309"/>
      <c r="G1" s="309"/>
      <c r="H1" s="309"/>
    </row>
    <row r="2" spans="1:8" ht="18" x14ac:dyDescent="0.25">
      <c r="A2" s="24"/>
      <c r="B2" s="24"/>
      <c r="C2" s="24"/>
      <c r="D2" s="24"/>
      <c r="E2" s="24"/>
      <c r="F2" s="24"/>
      <c r="G2" s="24"/>
      <c r="H2" s="5"/>
    </row>
    <row r="3" spans="1:8" ht="15.75" x14ac:dyDescent="0.25">
      <c r="A3" s="324" t="s">
        <v>178</v>
      </c>
      <c r="B3" s="324"/>
      <c r="C3" s="324"/>
      <c r="D3" s="324"/>
      <c r="E3" s="324"/>
      <c r="F3" s="324"/>
      <c r="G3" s="324"/>
      <c r="H3" s="324"/>
    </row>
    <row r="4" spans="1:8" ht="18" x14ac:dyDescent="0.25">
      <c r="A4" s="24"/>
      <c r="B4" s="24"/>
      <c r="C4" s="24"/>
      <c r="D4" s="24"/>
      <c r="E4" s="24"/>
      <c r="F4" s="24"/>
      <c r="G4" s="24"/>
      <c r="H4" s="5"/>
    </row>
    <row r="5" spans="1:8" ht="51" x14ac:dyDescent="0.25">
      <c r="A5" s="325" t="s">
        <v>84</v>
      </c>
      <c r="B5" s="326"/>
      <c r="C5" s="326"/>
      <c r="D5" s="327"/>
      <c r="E5" s="52" t="s">
        <v>179</v>
      </c>
      <c r="F5" s="52"/>
      <c r="G5" s="52" t="s">
        <v>182</v>
      </c>
      <c r="H5" s="52" t="s">
        <v>180</v>
      </c>
    </row>
    <row r="6" spans="1:8" x14ac:dyDescent="0.25">
      <c r="A6" s="328">
        <v>1</v>
      </c>
      <c r="B6" s="329"/>
      <c r="C6" s="329"/>
      <c r="D6" s="330"/>
      <c r="E6" s="278">
        <v>2</v>
      </c>
      <c r="F6" s="278"/>
      <c r="G6" s="278">
        <v>3</v>
      </c>
      <c r="H6" s="278" t="s">
        <v>281</v>
      </c>
    </row>
    <row r="7" spans="1:8" ht="39.950000000000003" customHeight="1" x14ac:dyDescent="0.25">
      <c r="A7" s="331">
        <v>13096</v>
      </c>
      <c r="B7" s="332"/>
      <c r="C7" s="333"/>
      <c r="D7" s="285" t="s">
        <v>181</v>
      </c>
      <c r="E7" s="279"/>
      <c r="F7" s="280"/>
      <c r="G7" s="280"/>
      <c r="H7" s="280"/>
    </row>
    <row r="8" spans="1:8" ht="30" customHeight="1" x14ac:dyDescent="0.25">
      <c r="A8" s="317"/>
      <c r="B8" s="318"/>
      <c r="C8" s="319"/>
      <c r="D8" s="284" t="s">
        <v>183</v>
      </c>
      <c r="E8" s="286">
        <v>1890972</v>
      </c>
      <c r="F8" s="287"/>
      <c r="G8" s="288">
        <v>1741787.8</v>
      </c>
      <c r="H8" s="289"/>
    </row>
    <row r="9" spans="1:8" ht="30" customHeight="1" x14ac:dyDescent="0.25">
      <c r="A9" s="323">
        <v>636</v>
      </c>
      <c r="B9" s="323"/>
      <c r="C9" s="323"/>
      <c r="D9" s="281" t="s">
        <v>184</v>
      </c>
      <c r="E9" s="279">
        <v>1660070</v>
      </c>
      <c r="F9" s="280"/>
      <c r="G9" s="283">
        <v>1517454.12</v>
      </c>
      <c r="H9" s="289">
        <v>91</v>
      </c>
    </row>
    <row r="10" spans="1:8" ht="30" customHeight="1" x14ac:dyDescent="0.25">
      <c r="A10" s="320">
        <v>638</v>
      </c>
      <c r="B10" s="321"/>
      <c r="C10" s="322"/>
      <c r="D10" s="207" t="s">
        <v>185</v>
      </c>
      <c r="E10" s="279">
        <v>18601</v>
      </c>
      <c r="F10" s="280"/>
      <c r="G10" s="283">
        <v>18601</v>
      </c>
      <c r="H10" s="289">
        <v>100</v>
      </c>
    </row>
    <row r="11" spans="1:8" ht="30" customHeight="1" x14ac:dyDescent="0.25">
      <c r="A11" s="320">
        <v>641</v>
      </c>
      <c r="B11" s="321"/>
      <c r="C11" s="322"/>
      <c r="D11" s="281" t="s">
        <v>186</v>
      </c>
      <c r="E11" s="279">
        <v>10</v>
      </c>
      <c r="F11" s="280"/>
      <c r="G11" s="283">
        <v>0.02</v>
      </c>
      <c r="H11" s="289">
        <v>0</v>
      </c>
    </row>
    <row r="12" spans="1:8" ht="30" customHeight="1" x14ac:dyDescent="0.25">
      <c r="A12" s="323">
        <v>652</v>
      </c>
      <c r="B12" s="323"/>
      <c r="C12" s="323"/>
      <c r="D12" s="281" t="s">
        <v>187</v>
      </c>
      <c r="E12" s="279">
        <v>9000</v>
      </c>
      <c r="F12" s="280"/>
      <c r="G12" s="283">
        <v>4678.74</v>
      </c>
      <c r="H12" s="289">
        <v>52</v>
      </c>
    </row>
    <row r="13" spans="1:8" ht="30" customHeight="1" x14ac:dyDescent="0.25">
      <c r="A13" s="320">
        <v>663</v>
      </c>
      <c r="B13" s="321"/>
      <c r="C13" s="322"/>
      <c r="D13" s="282" t="s">
        <v>188</v>
      </c>
      <c r="E13" s="279">
        <v>8000</v>
      </c>
      <c r="F13" s="280"/>
      <c r="G13" s="283">
        <v>5927.58</v>
      </c>
      <c r="H13" s="289">
        <v>74</v>
      </c>
    </row>
    <row r="14" spans="1:8" ht="30" customHeight="1" x14ac:dyDescent="0.25">
      <c r="A14" s="320">
        <v>671</v>
      </c>
      <c r="B14" s="321"/>
      <c r="C14" s="322"/>
      <c r="D14" s="281" t="s">
        <v>189</v>
      </c>
      <c r="E14" s="279">
        <v>195291</v>
      </c>
      <c r="F14" s="280"/>
      <c r="G14" s="283">
        <v>195126.34</v>
      </c>
      <c r="H14" s="289">
        <v>100</v>
      </c>
    </row>
    <row r="15" spans="1:8" ht="30" customHeight="1" x14ac:dyDescent="0.25">
      <c r="A15" s="317"/>
      <c r="B15" s="318"/>
      <c r="C15" s="319"/>
      <c r="D15" s="285"/>
      <c r="E15" s="286"/>
      <c r="F15" s="287"/>
      <c r="G15" s="288"/>
      <c r="H15" s="289"/>
    </row>
    <row r="16" spans="1:8" ht="30" customHeight="1" x14ac:dyDescent="0.25">
      <c r="A16" s="320">
        <v>9221</v>
      </c>
      <c r="B16" s="321"/>
      <c r="C16" s="322"/>
      <c r="D16" s="207" t="s">
        <v>190</v>
      </c>
      <c r="E16" s="279">
        <v>5314</v>
      </c>
      <c r="F16" s="280"/>
      <c r="G16" s="283">
        <v>5075.38</v>
      </c>
      <c r="H16" s="289"/>
    </row>
    <row r="17" spans="1:8" ht="30" customHeight="1" x14ac:dyDescent="0.25">
      <c r="A17" s="323"/>
      <c r="B17" s="323"/>
      <c r="C17" s="323"/>
      <c r="D17" s="281"/>
      <c r="E17" s="279"/>
      <c r="F17" s="280"/>
      <c r="G17" s="283"/>
      <c r="H17" s="289"/>
    </row>
    <row r="18" spans="1:8" ht="30" customHeight="1" x14ac:dyDescent="0.25">
      <c r="A18" s="323"/>
      <c r="B18" s="323"/>
      <c r="C18" s="323"/>
      <c r="D18" s="281"/>
      <c r="E18" s="279"/>
      <c r="F18" s="280"/>
      <c r="G18" s="283"/>
      <c r="H18" s="289"/>
    </row>
    <row r="19" spans="1:8" ht="30" customHeight="1" x14ac:dyDescent="0.25">
      <c r="A19" s="320"/>
      <c r="B19" s="321"/>
      <c r="C19" s="322"/>
      <c r="D19" s="281"/>
      <c r="E19" s="279"/>
      <c r="F19" s="280"/>
      <c r="G19" s="283"/>
      <c r="H19" s="289"/>
    </row>
    <row r="20" spans="1:8" ht="30" customHeight="1" x14ac:dyDescent="0.25">
      <c r="A20" s="320"/>
      <c r="B20" s="321"/>
      <c r="C20" s="322"/>
      <c r="D20" s="281"/>
      <c r="E20" s="279"/>
      <c r="F20" s="280"/>
      <c r="G20" s="283"/>
      <c r="H20" s="289"/>
    </row>
    <row r="21" spans="1:8" ht="30" customHeight="1" x14ac:dyDescent="0.25">
      <c r="A21" s="317" t="s">
        <v>191</v>
      </c>
      <c r="B21" s="318"/>
      <c r="C21" s="319"/>
      <c r="D21" s="284" t="s">
        <v>192</v>
      </c>
      <c r="E21" s="286"/>
      <c r="F21" s="287"/>
      <c r="G21" s="288"/>
      <c r="H21" s="293"/>
    </row>
    <row r="22" spans="1:8" ht="30" customHeight="1" x14ac:dyDescent="0.25">
      <c r="A22" s="317" t="s">
        <v>193</v>
      </c>
      <c r="B22" s="318"/>
      <c r="C22" s="319"/>
      <c r="D22" s="284" t="s">
        <v>194</v>
      </c>
      <c r="E22" s="286">
        <v>26670</v>
      </c>
      <c r="F22" s="287"/>
      <c r="G22" s="288">
        <v>26504.9</v>
      </c>
      <c r="H22" s="293">
        <v>99</v>
      </c>
    </row>
    <row r="23" spans="1:8" ht="34.5" customHeight="1" x14ac:dyDescent="0.25">
      <c r="A23" s="320" t="s">
        <v>195</v>
      </c>
      <c r="B23" s="321"/>
      <c r="C23" s="322"/>
      <c r="D23" s="281" t="s">
        <v>196</v>
      </c>
      <c r="E23" s="279">
        <v>8669</v>
      </c>
      <c r="F23" s="280"/>
      <c r="G23" s="283">
        <v>8546.84</v>
      </c>
      <c r="H23" s="289">
        <v>99</v>
      </c>
    </row>
    <row r="24" spans="1:8" ht="30" customHeight="1" x14ac:dyDescent="0.25">
      <c r="A24" s="320">
        <v>3</v>
      </c>
      <c r="B24" s="321"/>
      <c r="C24" s="322"/>
      <c r="D24" s="281" t="s">
        <v>6</v>
      </c>
      <c r="E24" s="279">
        <v>8660</v>
      </c>
      <c r="F24" s="280"/>
      <c r="G24" s="283">
        <v>8546.84</v>
      </c>
      <c r="H24" s="289">
        <v>99</v>
      </c>
    </row>
    <row r="25" spans="1:8" ht="30" customHeight="1" x14ac:dyDescent="0.25">
      <c r="A25" s="320">
        <v>31</v>
      </c>
      <c r="B25" s="321"/>
      <c r="C25" s="322"/>
      <c r="D25" s="281" t="s">
        <v>7</v>
      </c>
      <c r="E25" s="279">
        <v>8080</v>
      </c>
      <c r="F25" s="280"/>
      <c r="G25" s="283">
        <v>7992.87</v>
      </c>
      <c r="H25" s="289">
        <v>99</v>
      </c>
    </row>
    <row r="26" spans="1:8" ht="30" customHeight="1" x14ac:dyDescent="0.25">
      <c r="A26" s="320">
        <v>3111</v>
      </c>
      <c r="B26" s="321"/>
      <c r="C26" s="322"/>
      <c r="D26" s="281" t="s">
        <v>197</v>
      </c>
      <c r="E26" s="279">
        <v>5880</v>
      </c>
      <c r="F26" s="280"/>
      <c r="G26" s="280">
        <v>5867.07</v>
      </c>
      <c r="H26" s="289">
        <v>99</v>
      </c>
    </row>
    <row r="27" spans="1:8" ht="30" customHeight="1" x14ac:dyDescent="0.25">
      <c r="A27" s="320">
        <v>3121</v>
      </c>
      <c r="B27" s="321"/>
      <c r="C27" s="322"/>
      <c r="D27" s="281" t="s">
        <v>198</v>
      </c>
      <c r="E27" s="279">
        <v>1200</v>
      </c>
      <c r="F27" s="280"/>
      <c r="G27" s="280">
        <v>1157.72</v>
      </c>
      <c r="H27" s="289">
        <v>97</v>
      </c>
    </row>
    <row r="28" spans="1:8" ht="30" customHeight="1" x14ac:dyDescent="0.25">
      <c r="A28" s="320">
        <v>3132</v>
      </c>
      <c r="B28" s="321"/>
      <c r="C28" s="322"/>
      <c r="D28" s="281" t="s">
        <v>104</v>
      </c>
      <c r="E28" s="279">
        <v>1000</v>
      </c>
      <c r="F28" s="280"/>
      <c r="G28" s="280">
        <v>968.08</v>
      </c>
      <c r="H28" s="289">
        <v>97</v>
      </c>
    </row>
    <row r="29" spans="1:8" ht="30" customHeight="1" x14ac:dyDescent="0.25">
      <c r="A29" s="320">
        <v>32</v>
      </c>
      <c r="B29" s="321"/>
      <c r="C29" s="322"/>
      <c r="D29" s="281" t="s">
        <v>13</v>
      </c>
      <c r="E29" s="279">
        <v>580</v>
      </c>
      <c r="F29" s="280"/>
      <c r="G29" s="280">
        <v>553.97</v>
      </c>
      <c r="H29" s="289">
        <v>96</v>
      </c>
    </row>
    <row r="30" spans="1:8" ht="30" customHeight="1" x14ac:dyDescent="0.25">
      <c r="A30" s="320">
        <v>3211</v>
      </c>
      <c r="B30" s="321"/>
      <c r="C30" s="322"/>
      <c r="D30" s="281" t="s">
        <v>107</v>
      </c>
      <c r="E30" s="279">
        <v>580</v>
      </c>
      <c r="F30" s="280"/>
      <c r="G30" s="280">
        <v>553.97</v>
      </c>
      <c r="H30" s="289">
        <v>96</v>
      </c>
    </row>
    <row r="31" spans="1:8" ht="30" customHeight="1" x14ac:dyDescent="0.25">
      <c r="A31" s="320" t="s">
        <v>199</v>
      </c>
      <c r="B31" s="321"/>
      <c r="C31" s="322"/>
      <c r="D31" s="281" t="s">
        <v>200</v>
      </c>
      <c r="E31" s="279"/>
      <c r="F31" s="280"/>
      <c r="G31" s="280"/>
      <c r="H31" s="280"/>
    </row>
    <row r="32" spans="1:8" ht="30" customHeight="1" x14ac:dyDescent="0.25">
      <c r="A32" s="320">
        <v>3</v>
      </c>
      <c r="B32" s="321"/>
      <c r="C32" s="322"/>
      <c r="D32" s="281" t="s">
        <v>6</v>
      </c>
      <c r="E32" s="279">
        <v>18010</v>
      </c>
      <c r="F32" s="280"/>
      <c r="G32" s="283">
        <v>17958.060000000001</v>
      </c>
      <c r="H32" s="289">
        <v>100</v>
      </c>
    </row>
    <row r="33" spans="1:8" ht="30" customHeight="1" x14ac:dyDescent="0.25">
      <c r="A33" s="320">
        <v>31</v>
      </c>
      <c r="B33" s="321"/>
      <c r="C33" s="322"/>
      <c r="D33" s="281" t="s">
        <v>7</v>
      </c>
      <c r="E33" s="279">
        <v>16750</v>
      </c>
      <c r="F33" s="280"/>
      <c r="G33" s="283">
        <v>16706.97</v>
      </c>
      <c r="H33" s="289">
        <v>100</v>
      </c>
    </row>
    <row r="34" spans="1:8" ht="30" customHeight="1" x14ac:dyDescent="0.25">
      <c r="A34" s="320">
        <v>3111</v>
      </c>
      <c r="B34" s="321"/>
      <c r="C34" s="322"/>
      <c r="D34" s="281" t="s">
        <v>197</v>
      </c>
      <c r="E34" s="279">
        <v>12700</v>
      </c>
      <c r="F34" s="280"/>
      <c r="G34" s="283">
        <v>12673.52</v>
      </c>
      <c r="H34" s="289">
        <v>100</v>
      </c>
    </row>
    <row r="35" spans="1:8" ht="30" customHeight="1" x14ac:dyDescent="0.25">
      <c r="A35" s="320">
        <v>3121</v>
      </c>
      <c r="B35" s="321"/>
      <c r="C35" s="322"/>
      <c r="D35" s="281" t="s">
        <v>198</v>
      </c>
      <c r="E35" s="279">
        <v>1950</v>
      </c>
      <c r="F35" s="280"/>
      <c r="G35" s="283">
        <v>1942.28</v>
      </c>
      <c r="H35" s="289">
        <v>100</v>
      </c>
    </row>
    <row r="36" spans="1:8" ht="30" customHeight="1" x14ac:dyDescent="0.25">
      <c r="A36" s="320">
        <v>3132</v>
      </c>
      <c r="B36" s="321"/>
      <c r="C36" s="322"/>
      <c r="D36" s="281" t="s">
        <v>104</v>
      </c>
      <c r="E36" s="279">
        <v>2100</v>
      </c>
      <c r="F36" s="280"/>
      <c r="G36" s="283">
        <v>2091.17</v>
      </c>
      <c r="H36" s="289">
        <v>100</v>
      </c>
    </row>
    <row r="37" spans="1:8" ht="30" customHeight="1" x14ac:dyDescent="0.25">
      <c r="A37" s="320">
        <v>32</v>
      </c>
      <c r="B37" s="321"/>
      <c r="C37" s="322"/>
      <c r="D37" s="281" t="s">
        <v>13</v>
      </c>
      <c r="E37" s="279">
        <v>1260</v>
      </c>
      <c r="F37" s="280"/>
      <c r="G37" s="283">
        <v>1251.0899999999999</v>
      </c>
      <c r="H37" s="289">
        <v>99</v>
      </c>
    </row>
    <row r="38" spans="1:8" ht="30" customHeight="1" x14ac:dyDescent="0.25">
      <c r="A38" s="320">
        <v>3211</v>
      </c>
      <c r="B38" s="321"/>
      <c r="C38" s="322"/>
      <c r="D38" s="281" t="s">
        <v>107</v>
      </c>
      <c r="E38" s="279">
        <v>1260</v>
      </c>
      <c r="F38" s="280"/>
      <c r="G38" s="283">
        <v>1251.0899999999999</v>
      </c>
      <c r="H38" s="289">
        <v>99</v>
      </c>
    </row>
    <row r="39" spans="1:8" ht="30" customHeight="1" x14ac:dyDescent="0.25">
      <c r="A39" s="320"/>
      <c r="B39" s="321"/>
      <c r="C39" s="322"/>
      <c r="D39" s="281"/>
      <c r="E39" s="279"/>
      <c r="F39" s="280"/>
      <c r="G39" s="280"/>
      <c r="H39" s="280"/>
    </row>
    <row r="40" spans="1:8" ht="30" customHeight="1" x14ac:dyDescent="0.25">
      <c r="A40" s="317" t="s">
        <v>201</v>
      </c>
      <c r="B40" s="318"/>
      <c r="C40" s="319"/>
      <c r="D40" s="284" t="s">
        <v>202</v>
      </c>
      <c r="E40" s="286">
        <v>1681540</v>
      </c>
      <c r="F40" s="287"/>
      <c r="G40" s="288">
        <v>1566134.6</v>
      </c>
      <c r="H40" s="287"/>
    </row>
    <row r="41" spans="1:8" ht="30" customHeight="1" x14ac:dyDescent="0.25">
      <c r="A41" s="317" t="s">
        <v>203</v>
      </c>
      <c r="B41" s="318"/>
      <c r="C41" s="319"/>
      <c r="D41" s="284" t="s">
        <v>204</v>
      </c>
      <c r="E41" s="286"/>
      <c r="F41" s="287"/>
      <c r="G41" s="287"/>
      <c r="H41" s="287"/>
    </row>
    <row r="42" spans="1:8" ht="38.25" customHeight="1" x14ac:dyDescent="0.25">
      <c r="A42" s="320" t="s">
        <v>195</v>
      </c>
      <c r="B42" s="321"/>
      <c r="C42" s="322"/>
      <c r="D42" s="281" t="s">
        <v>196</v>
      </c>
      <c r="E42" s="279"/>
      <c r="F42" s="280"/>
      <c r="G42" s="280"/>
      <c r="H42" s="280"/>
    </row>
    <row r="43" spans="1:8" ht="30" customHeight="1" x14ac:dyDescent="0.25">
      <c r="A43" s="320">
        <v>3</v>
      </c>
      <c r="B43" s="321"/>
      <c r="C43" s="322"/>
      <c r="D43" s="281" t="s">
        <v>6</v>
      </c>
      <c r="E43" s="279">
        <v>21600</v>
      </c>
      <c r="F43" s="280"/>
      <c r="G43" s="280">
        <v>21600</v>
      </c>
      <c r="H43" s="289">
        <v>100</v>
      </c>
    </row>
    <row r="44" spans="1:8" ht="30" customHeight="1" x14ac:dyDescent="0.25">
      <c r="A44" s="320">
        <v>322</v>
      </c>
      <c r="B44" s="321"/>
      <c r="C44" s="322"/>
      <c r="D44" s="281" t="s">
        <v>13</v>
      </c>
      <c r="E44" s="279">
        <v>6600</v>
      </c>
      <c r="F44" s="280"/>
      <c r="G44" s="283">
        <v>6600</v>
      </c>
      <c r="H44" s="289">
        <v>100</v>
      </c>
    </row>
    <row r="45" spans="1:8" ht="30" customHeight="1" x14ac:dyDescent="0.25">
      <c r="A45" s="320">
        <v>3221</v>
      </c>
      <c r="B45" s="321"/>
      <c r="C45" s="322"/>
      <c r="D45" s="281" t="s">
        <v>111</v>
      </c>
      <c r="E45" s="279"/>
      <c r="F45" s="280"/>
      <c r="G45" s="283">
        <v>2879.28</v>
      </c>
      <c r="H45" s="289"/>
    </row>
    <row r="46" spans="1:8" ht="30" customHeight="1" x14ac:dyDescent="0.25">
      <c r="A46" s="320">
        <v>3222</v>
      </c>
      <c r="B46" s="321"/>
      <c r="C46" s="322"/>
      <c r="D46" s="281" t="s">
        <v>205</v>
      </c>
      <c r="E46" s="279"/>
      <c r="F46" s="280"/>
      <c r="G46" s="283">
        <v>22.18</v>
      </c>
      <c r="H46" s="289"/>
    </row>
    <row r="47" spans="1:8" ht="30" customHeight="1" x14ac:dyDescent="0.25">
      <c r="A47" s="320">
        <v>3223</v>
      </c>
      <c r="B47" s="321"/>
      <c r="C47" s="322"/>
      <c r="D47" s="281" t="s">
        <v>206</v>
      </c>
      <c r="E47" s="279"/>
      <c r="F47" s="280"/>
      <c r="G47" s="283">
        <v>3484.43</v>
      </c>
      <c r="H47" s="289"/>
    </row>
    <row r="48" spans="1:8" ht="30" customHeight="1" x14ac:dyDescent="0.25">
      <c r="A48" s="320">
        <v>3224</v>
      </c>
      <c r="B48" s="321"/>
      <c r="C48" s="322"/>
      <c r="D48" s="281" t="s">
        <v>207</v>
      </c>
      <c r="E48" s="279"/>
      <c r="F48" s="280"/>
      <c r="G48" s="283">
        <v>214.11</v>
      </c>
      <c r="H48" s="289"/>
    </row>
    <row r="49" spans="1:8" ht="30" customHeight="1" x14ac:dyDescent="0.25">
      <c r="A49" s="320">
        <v>323</v>
      </c>
      <c r="B49" s="321"/>
      <c r="C49" s="322"/>
      <c r="D49" s="281" t="s">
        <v>118</v>
      </c>
      <c r="E49" s="279">
        <v>15000</v>
      </c>
      <c r="F49" s="280"/>
      <c r="G49" s="283">
        <v>15000</v>
      </c>
      <c r="H49" s="289">
        <v>100</v>
      </c>
    </row>
    <row r="50" spans="1:8" ht="30" customHeight="1" x14ac:dyDescent="0.25">
      <c r="A50" s="320">
        <v>3231</v>
      </c>
      <c r="B50" s="321"/>
      <c r="C50" s="322"/>
      <c r="D50" s="281" t="s">
        <v>208</v>
      </c>
      <c r="E50" s="279"/>
      <c r="F50" s="280"/>
      <c r="G50" s="283">
        <v>9977.7900000000009</v>
      </c>
      <c r="H50" s="280"/>
    </row>
    <row r="51" spans="1:8" ht="30" customHeight="1" x14ac:dyDescent="0.25">
      <c r="A51" s="320">
        <v>3234</v>
      </c>
      <c r="B51" s="321"/>
      <c r="C51" s="322"/>
      <c r="D51" s="281" t="s">
        <v>209</v>
      </c>
      <c r="E51" s="279"/>
      <c r="F51" s="280"/>
      <c r="G51" s="283">
        <v>819.58</v>
      </c>
      <c r="H51" s="280"/>
    </row>
    <row r="52" spans="1:8" ht="30" customHeight="1" x14ac:dyDescent="0.25">
      <c r="A52" s="320">
        <v>3235</v>
      </c>
      <c r="B52" s="321"/>
      <c r="C52" s="322"/>
      <c r="D52" s="281" t="s">
        <v>210</v>
      </c>
      <c r="E52" s="279"/>
      <c r="F52" s="280"/>
      <c r="G52" s="283">
        <v>3468.84</v>
      </c>
      <c r="H52" s="280"/>
    </row>
    <row r="53" spans="1:8" ht="30" customHeight="1" x14ac:dyDescent="0.25">
      <c r="A53" s="320">
        <v>3237</v>
      </c>
      <c r="B53" s="321"/>
      <c r="C53" s="322"/>
      <c r="D53" s="281" t="s">
        <v>211</v>
      </c>
      <c r="E53" s="279"/>
      <c r="F53" s="280"/>
      <c r="G53" s="283">
        <v>62.21</v>
      </c>
      <c r="H53" s="280"/>
    </row>
    <row r="54" spans="1:8" ht="30" customHeight="1" x14ac:dyDescent="0.25">
      <c r="A54" s="320">
        <v>3238</v>
      </c>
      <c r="B54" s="321"/>
      <c r="C54" s="322"/>
      <c r="D54" s="281" t="s">
        <v>126</v>
      </c>
      <c r="E54" s="279"/>
      <c r="F54" s="280"/>
      <c r="G54" s="283">
        <v>326.87</v>
      </c>
      <c r="H54" s="280"/>
    </row>
    <row r="55" spans="1:8" ht="30" customHeight="1" x14ac:dyDescent="0.25">
      <c r="A55" s="320">
        <v>3239</v>
      </c>
      <c r="B55" s="321"/>
      <c r="C55" s="322"/>
      <c r="D55" s="281" t="s">
        <v>127</v>
      </c>
      <c r="E55" s="279"/>
      <c r="F55" s="280"/>
      <c r="G55" s="283">
        <v>344.71</v>
      </c>
      <c r="H55" s="280"/>
    </row>
    <row r="56" spans="1:8" ht="30" customHeight="1" x14ac:dyDescent="0.25">
      <c r="A56" s="320"/>
      <c r="B56" s="321"/>
      <c r="C56" s="322"/>
      <c r="D56" s="281"/>
      <c r="E56" s="279"/>
      <c r="F56" s="280"/>
      <c r="G56" s="280"/>
      <c r="H56" s="280"/>
    </row>
    <row r="57" spans="1:8" ht="30" customHeight="1" x14ac:dyDescent="0.25">
      <c r="A57" s="320" t="s">
        <v>212</v>
      </c>
      <c r="B57" s="321"/>
      <c r="C57" s="322"/>
      <c r="D57" s="281" t="s">
        <v>213</v>
      </c>
      <c r="E57" s="279"/>
      <c r="F57" s="280"/>
      <c r="G57" s="280"/>
      <c r="H57" s="280"/>
    </row>
    <row r="58" spans="1:8" ht="30" customHeight="1" x14ac:dyDescent="0.25">
      <c r="A58" s="320">
        <v>3</v>
      </c>
      <c r="B58" s="321"/>
      <c r="C58" s="322"/>
      <c r="D58" s="281" t="s">
        <v>6</v>
      </c>
      <c r="E58" s="294">
        <v>107100</v>
      </c>
      <c r="F58" s="280"/>
      <c r="G58" s="283">
        <v>107100</v>
      </c>
      <c r="H58" s="289">
        <v>100</v>
      </c>
    </row>
    <row r="59" spans="1:8" ht="30" customHeight="1" x14ac:dyDescent="0.25">
      <c r="A59" s="320">
        <v>32</v>
      </c>
      <c r="B59" s="321"/>
      <c r="C59" s="322"/>
      <c r="D59" s="281" t="s">
        <v>13</v>
      </c>
      <c r="E59" s="294">
        <v>105800</v>
      </c>
      <c r="F59" s="280"/>
      <c r="G59" s="283">
        <v>105800</v>
      </c>
      <c r="H59" s="289">
        <v>100</v>
      </c>
    </row>
    <row r="60" spans="1:8" ht="30" customHeight="1" x14ac:dyDescent="0.25">
      <c r="A60" s="320">
        <v>321</v>
      </c>
      <c r="B60" s="321"/>
      <c r="C60" s="322"/>
      <c r="D60" s="281" t="s">
        <v>107</v>
      </c>
      <c r="E60" s="279"/>
      <c r="F60" s="280"/>
      <c r="G60" s="283">
        <v>8000</v>
      </c>
      <c r="H60" s="280"/>
    </row>
    <row r="61" spans="1:8" ht="30" customHeight="1" x14ac:dyDescent="0.25">
      <c r="A61" s="320">
        <v>3211</v>
      </c>
      <c r="B61" s="321"/>
      <c r="C61" s="322"/>
      <c r="D61" s="281" t="s">
        <v>214</v>
      </c>
      <c r="E61" s="279"/>
      <c r="F61" s="280"/>
      <c r="G61" s="283">
        <v>7276.55</v>
      </c>
      <c r="H61" s="280"/>
    </row>
    <row r="62" spans="1:8" ht="30" customHeight="1" x14ac:dyDescent="0.25">
      <c r="A62" s="320">
        <v>3213</v>
      </c>
      <c r="B62" s="321"/>
      <c r="C62" s="322"/>
      <c r="D62" s="281" t="s">
        <v>215</v>
      </c>
      <c r="E62" s="279"/>
      <c r="F62" s="280"/>
      <c r="G62" s="283">
        <v>375.5</v>
      </c>
      <c r="H62" s="280"/>
    </row>
    <row r="63" spans="1:8" ht="30" customHeight="1" x14ac:dyDescent="0.25">
      <c r="A63" s="320">
        <v>3214</v>
      </c>
      <c r="B63" s="321"/>
      <c r="C63" s="322"/>
      <c r="D63" s="281" t="s">
        <v>216</v>
      </c>
      <c r="E63" s="279"/>
      <c r="F63" s="280"/>
      <c r="G63" s="283">
        <v>347.95</v>
      </c>
      <c r="H63" s="280"/>
    </row>
    <row r="64" spans="1:8" ht="30" customHeight="1" x14ac:dyDescent="0.25">
      <c r="A64" s="320">
        <v>322</v>
      </c>
      <c r="B64" s="321"/>
      <c r="C64" s="322"/>
      <c r="D64" s="281" t="s">
        <v>217</v>
      </c>
      <c r="E64" s="294">
        <v>29000</v>
      </c>
      <c r="F64" s="283"/>
      <c r="G64" s="283">
        <v>29000</v>
      </c>
      <c r="H64" s="289">
        <v>100</v>
      </c>
    </row>
    <row r="65" spans="1:8" ht="30" customHeight="1" x14ac:dyDescent="0.25">
      <c r="A65" s="320">
        <v>3221</v>
      </c>
      <c r="B65" s="321"/>
      <c r="C65" s="322"/>
      <c r="D65" s="281" t="s">
        <v>218</v>
      </c>
      <c r="E65" s="279"/>
      <c r="F65" s="280"/>
      <c r="G65" s="283">
        <v>9341.9599999999991</v>
      </c>
      <c r="H65" s="289"/>
    </row>
    <row r="66" spans="1:8" ht="30" customHeight="1" x14ac:dyDescent="0.25">
      <c r="A66" s="320">
        <v>3222</v>
      </c>
      <c r="B66" s="321"/>
      <c r="C66" s="322"/>
      <c r="D66" s="281" t="s">
        <v>205</v>
      </c>
      <c r="E66" s="279"/>
      <c r="F66" s="280"/>
      <c r="G66" s="283">
        <v>98.76</v>
      </c>
      <c r="H66" s="289"/>
    </row>
    <row r="67" spans="1:8" ht="30" customHeight="1" x14ac:dyDescent="0.25">
      <c r="A67" s="320">
        <v>3223</v>
      </c>
      <c r="B67" s="321"/>
      <c r="C67" s="322"/>
      <c r="D67" s="281" t="s">
        <v>114</v>
      </c>
      <c r="E67" s="279"/>
      <c r="F67" s="280"/>
      <c r="G67" s="283">
        <v>18827.71</v>
      </c>
      <c r="H67" s="289"/>
    </row>
    <row r="68" spans="1:8" ht="30" customHeight="1" x14ac:dyDescent="0.25">
      <c r="A68" s="320">
        <v>3224</v>
      </c>
      <c r="B68" s="321"/>
      <c r="C68" s="322"/>
      <c r="D68" s="281" t="s">
        <v>219</v>
      </c>
      <c r="E68" s="279"/>
      <c r="F68" s="280"/>
      <c r="G68" s="283">
        <v>731.57</v>
      </c>
      <c r="H68" s="289"/>
    </row>
    <row r="69" spans="1:8" ht="30" customHeight="1" x14ac:dyDescent="0.25">
      <c r="A69" s="320">
        <v>323</v>
      </c>
      <c r="B69" s="321"/>
      <c r="C69" s="322"/>
      <c r="D69" s="281" t="s">
        <v>118</v>
      </c>
      <c r="E69" s="294">
        <v>66300</v>
      </c>
      <c r="F69" s="280"/>
      <c r="G69" s="283">
        <v>66300</v>
      </c>
      <c r="H69" s="289">
        <v>100</v>
      </c>
    </row>
    <row r="70" spans="1:8" ht="30" customHeight="1" x14ac:dyDescent="0.25">
      <c r="A70" s="320">
        <v>3231</v>
      </c>
      <c r="B70" s="321"/>
      <c r="C70" s="322"/>
      <c r="D70" s="281" t="s">
        <v>220</v>
      </c>
      <c r="E70" s="279"/>
      <c r="F70" s="280"/>
      <c r="G70" s="283">
        <v>39694.33</v>
      </c>
      <c r="H70" s="289"/>
    </row>
    <row r="71" spans="1:8" ht="30" customHeight="1" x14ac:dyDescent="0.25">
      <c r="A71" s="320">
        <v>3232</v>
      </c>
      <c r="B71" s="321"/>
      <c r="C71" s="322"/>
      <c r="D71" s="281" t="s">
        <v>221</v>
      </c>
      <c r="E71" s="279"/>
      <c r="F71" s="280"/>
      <c r="G71" s="283">
        <v>1453.43</v>
      </c>
      <c r="H71" s="289"/>
    </row>
    <row r="72" spans="1:8" ht="30" customHeight="1" x14ac:dyDescent="0.25">
      <c r="A72" s="320">
        <v>3234</v>
      </c>
      <c r="B72" s="321"/>
      <c r="C72" s="322"/>
      <c r="D72" s="281" t="s">
        <v>122</v>
      </c>
      <c r="E72" s="279"/>
      <c r="F72" s="280"/>
      <c r="G72" s="283">
        <v>9638.3799999999992</v>
      </c>
      <c r="H72" s="289"/>
    </row>
    <row r="73" spans="1:8" ht="30" customHeight="1" x14ac:dyDescent="0.25">
      <c r="A73" s="320">
        <v>3235</v>
      </c>
      <c r="B73" s="321"/>
      <c r="C73" s="322"/>
      <c r="D73" s="281" t="s">
        <v>210</v>
      </c>
      <c r="E73" s="279"/>
      <c r="F73" s="280"/>
      <c r="G73" s="283">
        <v>9785.69</v>
      </c>
      <c r="H73" s="289"/>
    </row>
    <row r="74" spans="1:8" ht="30" customHeight="1" x14ac:dyDescent="0.25">
      <c r="A74" s="320">
        <v>3237</v>
      </c>
      <c r="B74" s="321"/>
      <c r="C74" s="322"/>
      <c r="D74" s="281" t="s">
        <v>211</v>
      </c>
      <c r="E74" s="279"/>
      <c r="F74" s="280"/>
      <c r="G74" s="283">
        <v>219.21</v>
      </c>
      <c r="H74" s="289"/>
    </row>
    <row r="75" spans="1:8" ht="30" customHeight="1" x14ac:dyDescent="0.25">
      <c r="A75" s="320">
        <v>3238</v>
      </c>
      <c r="B75" s="321"/>
      <c r="C75" s="322"/>
      <c r="D75" s="281" t="s">
        <v>126</v>
      </c>
      <c r="E75" s="279"/>
      <c r="F75" s="280"/>
      <c r="G75" s="283">
        <v>2384.89</v>
      </c>
      <c r="H75" s="289"/>
    </row>
    <row r="76" spans="1:8" ht="30" customHeight="1" x14ac:dyDescent="0.25">
      <c r="A76" s="320">
        <v>3239</v>
      </c>
      <c r="B76" s="321"/>
      <c r="C76" s="322"/>
      <c r="D76" s="281" t="s">
        <v>222</v>
      </c>
      <c r="E76" s="279"/>
      <c r="F76" s="280"/>
      <c r="G76" s="283">
        <v>3124.07</v>
      </c>
      <c r="H76" s="289"/>
    </row>
    <row r="77" spans="1:8" ht="30" customHeight="1" x14ac:dyDescent="0.25">
      <c r="A77" s="320">
        <v>329</v>
      </c>
      <c r="B77" s="321"/>
      <c r="C77" s="322"/>
      <c r="D77" s="281" t="s">
        <v>223</v>
      </c>
      <c r="E77" s="294">
        <v>2500</v>
      </c>
      <c r="F77" s="280"/>
      <c r="G77" s="283">
        <v>2500</v>
      </c>
      <c r="H77" s="289">
        <v>100</v>
      </c>
    </row>
    <row r="78" spans="1:8" ht="30" customHeight="1" x14ac:dyDescent="0.25">
      <c r="A78" s="320">
        <v>3292</v>
      </c>
      <c r="B78" s="321"/>
      <c r="C78" s="322"/>
      <c r="D78" s="281" t="s">
        <v>224</v>
      </c>
      <c r="E78" s="294"/>
      <c r="F78" s="280"/>
      <c r="G78" s="283">
        <v>637.23</v>
      </c>
      <c r="H78" s="280"/>
    </row>
    <row r="79" spans="1:8" ht="30" customHeight="1" x14ac:dyDescent="0.25">
      <c r="A79" s="320">
        <v>3294</v>
      </c>
      <c r="B79" s="321"/>
      <c r="C79" s="322"/>
      <c r="D79" s="281" t="s">
        <v>132</v>
      </c>
      <c r="E79" s="294"/>
      <c r="F79" s="280"/>
      <c r="G79" s="283">
        <v>202.9</v>
      </c>
      <c r="H79" s="280"/>
    </row>
    <row r="80" spans="1:8" ht="30" customHeight="1" x14ac:dyDescent="0.25">
      <c r="A80" s="320">
        <v>3299</v>
      </c>
      <c r="B80" s="321"/>
      <c r="C80" s="322"/>
      <c r="D80" s="281" t="s">
        <v>46</v>
      </c>
      <c r="E80" s="294"/>
      <c r="F80" s="280"/>
      <c r="G80" s="283">
        <v>1659.87</v>
      </c>
      <c r="H80" s="280"/>
    </row>
    <row r="81" spans="1:8" ht="30" customHeight="1" x14ac:dyDescent="0.25">
      <c r="A81" s="320">
        <v>343</v>
      </c>
      <c r="B81" s="321"/>
      <c r="C81" s="322"/>
      <c r="D81" s="281" t="s">
        <v>45</v>
      </c>
      <c r="E81" s="294">
        <v>1300</v>
      </c>
      <c r="F81" s="280"/>
      <c r="G81" s="283">
        <v>1300</v>
      </c>
      <c r="H81" s="289">
        <v>100</v>
      </c>
    </row>
    <row r="82" spans="1:8" ht="30" customHeight="1" x14ac:dyDescent="0.25">
      <c r="A82" s="320">
        <v>34311</v>
      </c>
      <c r="B82" s="321"/>
      <c r="C82" s="322"/>
      <c r="D82" s="281" t="s">
        <v>225</v>
      </c>
      <c r="E82" s="279"/>
      <c r="F82" s="280"/>
      <c r="G82" s="283">
        <v>1300</v>
      </c>
      <c r="H82" s="280"/>
    </row>
    <row r="83" spans="1:8" ht="30" customHeight="1" x14ac:dyDescent="0.25">
      <c r="A83" s="320"/>
      <c r="B83" s="321"/>
      <c r="C83" s="322"/>
      <c r="D83" s="281"/>
      <c r="E83" s="279"/>
      <c r="F83" s="280"/>
      <c r="G83" s="280"/>
      <c r="H83" s="280"/>
    </row>
    <row r="84" spans="1:8" ht="35.25" customHeight="1" x14ac:dyDescent="0.25">
      <c r="A84" s="320" t="s">
        <v>226</v>
      </c>
      <c r="B84" s="321"/>
      <c r="C84" s="322"/>
      <c r="D84" s="281" t="s">
        <v>227</v>
      </c>
      <c r="E84" s="279"/>
      <c r="F84" s="280"/>
      <c r="G84" s="280"/>
      <c r="H84" s="280"/>
    </row>
    <row r="85" spans="1:8" ht="30" customHeight="1" x14ac:dyDescent="0.25">
      <c r="A85" s="320">
        <v>3</v>
      </c>
      <c r="B85" s="321"/>
      <c r="C85" s="322"/>
      <c r="D85" s="281" t="s">
        <v>6</v>
      </c>
      <c r="E85" s="294">
        <v>1517593</v>
      </c>
      <c r="F85" s="280"/>
      <c r="G85" s="283">
        <v>1402683.54</v>
      </c>
      <c r="H85" s="280">
        <v>92</v>
      </c>
    </row>
    <row r="86" spans="1:8" ht="30" customHeight="1" x14ac:dyDescent="0.25">
      <c r="A86" s="320">
        <v>31</v>
      </c>
      <c r="B86" s="321"/>
      <c r="C86" s="322"/>
      <c r="D86" s="281" t="s">
        <v>7</v>
      </c>
      <c r="E86" s="294">
        <v>1465000</v>
      </c>
      <c r="F86" s="280"/>
      <c r="G86" s="283">
        <v>1358008.84</v>
      </c>
      <c r="H86" s="280">
        <v>93</v>
      </c>
    </row>
    <row r="87" spans="1:8" ht="30" customHeight="1" x14ac:dyDescent="0.25">
      <c r="A87" s="320">
        <v>311</v>
      </c>
      <c r="B87" s="321"/>
      <c r="C87" s="322"/>
      <c r="D87" s="281" t="s">
        <v>197</v>
      </c>
      <c r="E87" s="294">
        <v>1200000</v>
      </c>
      <c r="F87" s="280"/>
      <c r="G87" s="283">
        <v>1121774.8</v>
      </c>
      <c r="H87" s="280">
        <v>93</v>
      </c>
    </row>
    <row r="88" spans="1:8" ht="30" customHeight="1" x14ac:dyDescent="0.25">
      <c r="A88" s="320">
        <v>3111</v>
      </c>
      <c r="B88" s="321"/>
      <c r="C88" s="322"/>
      <c r="D88" s="281" t="s">
        <v>197</v>
      </c>
      <c r="E88" s="294"/>
      <c r="F88" s="280"/>
      <c r="G88" s="283">
        <v>1121774.8</v>
      </c>
      <c r="H88" s="280"/>
    </row>
    <row r="89" spans="1:8" ht="30" customHeight="1" x14ac:dyDescent="0.25">
      <c r="A89" s="320">
        <v>312</v>
      </c>
      <c r="B89" s="321"/>
      <c r="C89" s="322"/>
      <c r="D89" s="281" t="s">
        <v>103</v>
      </c>
      <c r="E89" s="294">
        <v>65000</v>
      </c>
      <c r="F89" s="280"/>
      <c r="G89" s="283">
        <v>51131.71</v>
      </c>
      <c r="H89" s="280">
        <v>79</v>
      </c>
    </row>
    <row r="90" spans="1:8" ht="30" customHeight="1" x14ac:dyDescent="0.25">
      <c r="A90" s="320">
        <v>3121</v>
      </c>
      <c r="B90" s="321"/>
      <c r="C90" s="322"/>
      <c r="D90" s="281" t="s">
        <v>228</v>
      </c>
      <c r="E90" s="294"/>
      <c r="F90" s="280"/>
      <c r="G90" s="283">
        <v>51131.71</v>
      </c>
      <c r="H90" s="280"/>
    </row>
    <row r="91" spans="1:8" ht="30" customHeight="1" x14ac:dyDescent="0.25">
      <c r="A91" s="320">
        <v>313</v>
      </c>
      <c r="B91" s="321"/>
      <c r="C91" s="322"/>
      <c r="D91" s="281" t="s">
        <v>104</v>
      </c>
      <c r="E91" s="294">
        <v>200000</v>
      </c>
      <c r="F91" s="280"/>
      <c r="G91" s="283">
        <v>185102.33</v>
      </c>
      <c r="H91" s="280">
        <v>93</v>
      </c>
    </row>
    <row r="92" spans="1:8" ht="30" customHeight="1" x14ac:dyDescent="0.25">
      <c r="A92" s="320">
        <v>3132</v>
      </c>
      <c r="B92" s="321"/>
      <c r="C92" s="322"/>
      <c r="D92" s="281" t="s">
        <v>229</v>
      </c>
      <c r="E92" s="294"/>
      <c r="F92" s="280"/>
      <c r="G92" s="283">
        <v>185102.33</v>
      </c>
      <c r="H92" s="280"/>
    </row>
    <row r="93" spans="1:8" ht="30" customHeight="1" x14ac:dyDescent="0.25">
      <c r="A93" s="320">
        <v>32</v>
      </c>
      <c r="B93" s="321"/>
      <c r="C93" s="322"/>
      <c r="D93" s="281" t="s">
        <v>13</v>
      </c>
      <c r="E93" s="294">
        <v>51593</v>
      </c>
      <c r="F93" s="280"/>
      <c r="G93" s="283">
        <v>43939.95</v>
      </c>
      <c r="H93" s="280">
        <v>85</v>
      </c>
    </row>
    <row r="94" spans="1:8" ht="30" customHeight="1" x14ac:dyDescent="0.25">
      <c r="A94" s="320">
        <v>321</v>
      </c>
      <c r="B94" s="321"/>
      <c r="C94" s="322"/>
      <c r="D94" s="281" t="s">
        <v>107</v>
      </c>
      <c r="E94" s="294">
        <v>43000</v>
      </c>
      <c r="F94" s="280"/>
      <c r="G94" s="283">
        <v>35180.589999999997</v>
      </c>
      <c r="H94" s="280">
        <v>82</v>
      </c>
    </row>
    <row r="95" spans="1:8" ht="30" customHeight="1" x14ac:dyDescent="0.25">
      <c r="A95" s="320">
        <v>3212</v>
      </c>
      <c r="B95" s="321"/>
      <c r="C95" s="322"/>
      <c r="D95" s="281" t="s">
        <v>230</v>
      </c>
      <c r="E95" s="294"/>
      <c r="F95" s="280"/>
      <c r="G95" s="283">
        <v>35180.589999999997</v>
      </c>
      <c r="H95" s="280"/>
    </row>
    <row r="96" spans="1:8" ht="30" customHeight="1" x14ac:dyDescent="0.25">
      <c r="A96" s="320">
        <v>329</v>
      </c>
      <c r="B96" s="321"/>
      <c r="C96" s="322"/>
      <c r="D96" s="281" t="s">
        <v>128</v>
      </c>
      <c r="E96" s="294">
        <v>8593</v>
      </c>
      <c r="F96" s="280"/>
      <c r="G96" s="283">
        <v>8759.36</v>
      </c>
      <c r="H96" s="280">
        <v>102</v>
      </c>
    </row>
    <row r="97" spans="1:8" ht="30" customHeight="1" x14ac:dyDescent="0.25">
      <c r="A97" s="320">
        <v>3295</v>
      </c>
      <c r="B97" s="321"/>
      <c r="C97" s="322"/>
      <c r="D97" s="281" t="s">
        <v>231</v>
      </c>
      <c r="E97" s="294"/>
      <c r="F97" s="280"/>
      <c r="G97" s="283">
        <v>2036.69</v>
      </c>
      <c r="H97" s="280"/>
    </row>
    <row r="98" spans="1:8" ht="30" customHeight="1" x14ac:dyDescent="0.25">
      <c r="A98" s="320">
        <v>3296</v>
      </c>
      <c r="B98" s="321"/>
      <c r="C98" s="322"/>
      <c r="D98" s="281" t="s">
        <v>134</v>
      </c>
      <c r="E98" s="294"/>
      <c r="F98" s="280"/>
      <c r="G98" s="283">
        <v>1741.95</v>
      </c>
      <c r="H98" s="280"/>
    </row>
    <row r="99" spans="1:8" ht="30" customHeight="1" x14ac:dyDescent="0.25">
      <c r="A99" s="320">
        <v>3299</v>
      </c>
      <c r="B99" s="321"/>
      <c r="C99" s="322"/>
      <c r="D99" s="281" t="s">
        <v>128</v>
      </c>
      <c r="E99" s="294"/>
      <c r="F99" s="280"/>
      <c r="G99" s="283">
        <v>4980.72</v>
      </c>
      <c r="H99" s="280"/>
    </row>
    <row r="100" spans="1:8" ht="30" customHeight="1" x14ac:dyDescent="0.25">
      <c r="A100" s="320">
        <v>343</v>
      </c>
      <c r="B100" s="321"/>
      <c r="C100" s="322"/>
      <c r="D100" s="281" t="s">
        <v>45</v>
      </c>
      <c r="E100" s="294">
        <v>1000</v>
      </c>
      <c r="F100" s="280"/>
      <c r="G100" s="283">
        <v>734.75</v>
      </c>
      <c r="H100" s="280">
        <v>74</v>
      </c>
    </row>
    <row r="101" spans="1:8" ht="30" customHeight="1" x14ac:dyDescent="0.25">
      <c r="A101" s="320">
        <v>3433</v>
      </c>
      <c r="B101" s="321"/>
      <c r="C101" s="322"/>
      <c r="D101" s="281" t="s">
        <v>137</v>
      </c>
      <c r="E101" s="294">
        <v>1000</v>
      </c>
      <c r="F101" s="280"/>
      <c r="G101" s="283">
        <v>734.75</v>
      </c>
      <c r="H101" s="280">
        <v>74</v>
      </c>
    </row>
    <row r="102" spans="1:8" ht="30" customHeight="1" x14ac:dyDescent="0.25">
      <c r="A102" s="320"/>
      <c r="B102" s="321"/>
      <c r="C102" s="322"/>
      <c r="D102" s="281"/>
      <c r="E102" s="279"/>
      <c r="F102" s="280"/>
      <c r="G102" s="280"/>
      <c r="H102" s="280"/>
    </row>
    <row r="103" spans="1:8" ht="30" customHeight="1" x14ac:dyDescent="0.25">
      <c r="A103" s="320"/>
      <c r="B103" s="321"/>
      <c r="C103" s="322"/>
      <c r="D103" s="281"/>
      <c r="E103" s="279"/>
      <c r="F103" s="280"/>
      <c r="G103" s="280"/>
      <c r="H103" s="280"/>
    </row>
    <row r="104" spans="1:8" ht="30" customHeight="1" x14ac:dyDescent="0.25">
      <c r="A104" s="320"/>
      <c r="B104" s="321"/>
      <c r="C104" s="322"/>
      <c r="D104" s="281"/>
      <c r="E104" s="279"/>
      <c r="F104" s="280"/>
      <c r="G104" s="280"/>
      <c r="H104" s="280"/>
    </row>
    <row r="105" spans="1:8" ht="30" customHeight="1" x14ac:dyDescent="0.25">
      <c r="A105" s="317" t="s">
        <v>232</v>
      </c>
      <c r="B105" s="318"/>
      <c r="C105" s="319"/>
      <c r="D105" s="284" t="s">
        <v>233</v>
      </c>
      <c r="E105" s="279"/>
      <c r="F105" s="280"/>
      <c r="G105" s="280"/>
      <c r="H105" s="280"/>
    </row>
    <row r="106" spans="1:8" ht="39.75" customHeight="1" x14ac:dyDescent="0.25">
      <c r="A106" s="317" t="s">
        <v>234</v>
      </c>
      <c r="B106" s="318"/>
      <c r="C106" s="319"/>
      <c r="D106" s="284" t="s">
        <v>213</v>
      </c>
      <c r="E106" s="279"/>
      <c r="F106" s="280"/>
      <c r="G106" s="280"/>
      <c r="H106" s="280"/>
    </row>
    <row r="107" spans="1:8" ht="30" customHeight="1" x14ac:dyDescent="0.25">
      <c r="A107" s="320">
        <v>3</v>
      </c>
      <c r="B107" s="321"/>
      <c r="C107" s="322"/>
      <c r="D107" s="281" t="s">
        <v>6</v>
      </c>
      <c r="E107" s="294">
        <v>12247</v>
      </c>
      <c r="F107" s="283"/>
      <c r="G107" s="283">
        <v>12246.99</v>
      </c>
      <c r="H107" s="280">
        <v>100</v>
      </c>
    </row>
    <row r="108" spans="1:8" ht="30" customHeight="1" x14ac:dyDescent="0.25">
      <c r="A108" s="320">
        <v>323</v>
      </c>
      <c r="B108" s="321"/>
      <c r="C108" s="322"/>
      <c r="D108" s="281" t="s">
        <v>118</v>
      </c>
      <c r="E108" s="294">
        <v>12247</v>
      </c>
      <c r="F108" s="283"/>
      <c r="G108" s="283">
        <v>12246.99</v>
      </c>
      <c r="H108" s="280">
        <v>100</v>
      </c>
    </row>
    <row r="109" spans="1:8" ht="30" customHeight="1" x14ac:dyDescent="0.25">
      <c r="A109" s="320"/>
      <c r="B109" s="321"/>
      <c r="C109" s="322"/>
      <c r="D109" s="281"/>
      <c r="E109" s="279"/>
      <c r="F109" s="280"/>
      <c r="G109" s="280"/>
      <c r="H109" s="280"/>
    </row>
    <row r="110" spans="1:8" ht="30" customHeight="1" x14ac:dyDescent="0.25">
      <c r="A110" s="320"/>
      <c r="B110" s="321"/>
      <c r="C110" s="322"/>
      <c r="D110" s="281"/>
      <c r="E110" s="279"/>
      <c r="F110" s="280"/>
      <c r="G110" s="280"/>
      <c r="H110" s="280"/>
    </row>
    <row r="111" spans="1:8" ht="30" customHeight="1" x14ac:dyDescent="0.25">
      <c r="A111" s="320"/>
      <c r="B111" s="321"/>
      <c r="C111" s="322"/>
      <c r="D111" s="281"/>
      <c r="E111" s="279"/>
      <c r="F111" s="280"/>
      <c r="G111" s="280"/>
      <c r="H111" s="280"/>
    </row>
    <row r="112" spans="1:8" ht="30" customHeight="1" x14ac:dyDescent="0.25">
      <c r="A112" s="317" t="s">
        <v>235</v>
      </c>
      <c r="B112" s="318"/>
      <c r="C112" s="319"/>
      <c r="D112" s="284" t="s">
        <v>236</v>
      </c>
      <c r="E112" s="286">
        <v>188076</v>
      </c>
      <c r="F112" s="287"/>
      <c r="G112" s="288">
        <v>144072.92000000001</v>
      </c>
      <c r="H112" s="280"/>
    </row>
    <row r="113" spans="1:8" ht="30" customHeight="1" x14ac:dyDescent="0.25">
      <c r="A113" s="317" t="s">
        <v>237</v>
      </c>
      <c r="B113" s="318"/>
      <c r="C113" s="319"/>
      <c r="D113" s="284" t="s">
        <v>238</v>
      </c>
      <c r="E113" s="279"/>
      <c r="F113" s="280"/>
      <c r="G113" s="280"/>
      <c r="H113" s="280"/>
    </row>
    <row r="114" spans="1:8" ht="37.5" customHeight="1" x14ac:dyDescent="0.25">
      <c r="A114" s="320" t="s">
        <v>195</v>
      </c>
      <c r="B114" s="321"/>
      <c r="C114" s="322"/>
      <c r="D114" s="281" t="s">
        <v>196</v>
      </c>
      <c r="E114" s="294">
        <v>26565</v>
      </c>
      <c r="F114" s="283"/>
      <c r="G114" s="283">
        <v>26565.33</v>
      </c>
      <c r="H114" s="280">
        <v>100</v>
      </c>
    </row>
    <row r="115" spans="1:8" ht="30" customHeight="1" x14ac:dyDescent="0.25">
      <c r="A115" s="320">
        <v>3</v>
      </c>
      <c r="B115" s="321"/>
      <c r="C115" s="322"/>
      <c r="D115" s="281" t="s">
        <v>6</v>
      </c>
      <c r="E115" s="294">
        <v>26565</v>
      </c>
      <c r="F115" s="283"/>
      <c r="G115" s="283">
        <v>26565.33</v>
      </c>
      <c r="H115" s="280">
        <v>100</v>
      </c>
    </row>
    <row r="116" spans="1:8" ht="30" customHeight="1" x14ac:dyDescent="0.25">
      <c r="A116" s="320">
        <v>372</v>
      </c>
      <c r="B116" s="321"/>
      <c r="C116" s="322"/>
      <c r="D116" s="281" t="s">
        <v>154</v>
      </c>
      <c r="E116" s="279">
        <v>26565</v>
      </c>
      <c r="F116" s="280"/>
      <c r="G116" s="283">
        <v>26565.33</v>
      </c>
      <c r="H116" s="280">
        <v>100</v>
      </c>
    </row>
    <row r="117" spans="1:8" ht="30" customHeight="1" x14ac:dyDescent="0.25">
      <c r="A117" s="320"/>
      <c r="B117" s="321"/>
      <c r="C117" s="322"/>
      <c r="D117" s="281"/>
      <c r="E117" s="279"/>
      <c r="F117" s="280"/>
      <c r="G117" s="280"/>
      <c r="H117" s="280"/>
    </row>
    <row r="118" spans="1:8" ht="30" customHeight="1" x14ac:dyDescent="0.25">
      <c r="A118" s="317" t="s">
        <v>239</v>
      </c>
      <c r="B118" s="318"/>
      <c r="C118" s="319"/>
      <c r="D118" s="284" t="s">
        <v>240</v>
      </c>
      <c r="E118" s="279"/>
      <c r="F118" s="280"/>
      <c r="G118" s="280"/>
      <c r="H118" s="280"/>
    </row>
    <row r="119" spans="1:8" ht="38.25" customHeight="1" x14ac:dyDescent="0.25">
      <c r="A119" s="320" t="s">
        <v>195</v>
      </c>
      <c r="B119" s="321"/>
      <c r="C119" s="322"/>
      <c r="D119" s="281" t="s">
        <v>196</v>
      </c>
      <c r="E119" s="279"/>
      <c r="F119" s="280"/>
      <c r="G119" s="280"/>
      <c r="H119" s="280"/>
    </row>
    <row r="120" spans="1:8" ht="30" customHeight="1" x14ac:dyDescent="0.25">
      <c r="A120" s="320">
        <v>3</v>
      </c>
      <c r="B120" s="321"/>
      <c r="C120" s="322"/>
      <c r="D120" s="281" t="s">
        <v>6</v>
      </c>
      <c r="E120" s="294">
        <v>1109.1199999999999</v>
      </c>
      <c r="F120" s="280"/>
      <c r="G120" s="283">
        <v>1109.1199999999999</v>
      </c>
      <c r="H120" s="280">
        <v>100</v>
      </c>
    </row>
    <row r="121" spans="1:8" ht="30" customHeight="1" x14ac:dyDescent="0.25">
      <c r="A121" s="320">
        <v>323</v>
      </c>
      <c r="B121" s="321"/>
      <c r="C121" s="322"/>
      <c r="D121" s="281" t="s">
        <v>118</v>
      </c>
      <c r="E121" s="294">
        <v>1109.1199999999999</v>
      </c>
      <c r="F121" s="280"/>
      <c r="G121" s="283">
        <v>1109.1199999999999</v>
      </c>
      <c r="H121" s="280">
        <v>100</v>
      </c>
    </row>
    <row r="122" spans="1:8" ht="30" customHeight="1" x14ac:dyDescent="0.25">
      <c r="A122" s="320"/>
      <c r="B122" s="321"/>
      <c r="C122" s="322"/>
      <c r="D122" s="281"/>
      <c r="E122" s="279"/>
      <c r="F122" s="280"/>
      <c r="G122" s="280"/>
      <c r="H122" s="280"/>
    </row>
    <row r="123" spans="1:8" ht="30" customHeight="1" x14ac:dyDescent="0.25">
      <c r="A123" s="320"/>
      <c r="B123" s="321"/>
      <c r="C123" s="322"/>
      <c r="D123" s="281"/>
      <c r="E123" s="279"/>
      <c r="F123" s="280"/>
      <c r="G123" s="280"/>
      <c r="H123" s="280"/>
    </row>
    <row r="124" spans="1:8" ht="39" customHeight="1" x14ac:dyDescent="0.25">
      <c r="A124" s="320" t="s">
        <v>241</v>
      </c>
      <c r="B124" s="321"/>
      <c r="C124" s="322"/>
      <c r="D124" s="281" t="s">
        <v>242</v>
      </c>
      <c r="E124" s="294">
        <v>18650</v>
      </c>
      <c r="F124" s="280"/>
      <c r="G124" s="283">
        <v>12974.86</v>
      </c>
      <c r="H124" s="280">
        <v>70</v>
      </c>
    </row>
    <row r="125" spans="1:8" ht="30" customHeight="1" x14ac:dyDescent="0.25">
      <c r="A125" s="320">
        <v>3</v>
      </c>
      <c r="B125" s="321"/>
      <c r="C125" s="322"/>
      <c r="D125" s="281" t="s">
        <v>6</v>
      </c>
      <c r="E125" s="294">
        <v>16749</v>
      </c>
      <c r="F125" s="280"/>
      <c r="G125" s="283">
        <v>11761.58</v>
      </c>
      <c r="H125" s="280">
        <v>70</v>
      </c>
    </row>
    <row r="126" spans="1:8" ht="30" customHeight="1" x14ac:dyDescent="0.25">
      <c r="A126" s="320">
        <v>31</v>
      </c>
      <c r="B126" s="321"/>
      <c r="C126" s="322"/>
      <c r="D126" s="281" t="s">
        <v>7</v>
      </c>
      <c r="E126" s="294">
        <v>4000</v>
      </c>
      <c r="F126" s="280"/>
      <c r="G126" s="283">
        <v>2580</v>
      </c>
      <c r="H126" s="280">
        <v>65</v>
      </c>
    </row>
    <row r="127" spans="1:8" ht="30" customHeight="1" x14ac:dyDescent="0.25">
      <c r="A127" s="320">
        <v>312</v>
      </c>
      <c r="B127" s="321"/>
      <c r="C127" s="322"/>
      <c r="D127" s="281" t="s">
        <v>103</v>
      </c>
      <c r="E127" s="294">
        <v>4000</v>
      </c>
      <c r="F127" s="280"/>
      <c r="G127" s="283">
        <v>2580</v>
      </c>
      <c r="H127" s="280">
        <v>65</v>
      </c>
    </row>
    <row r="128" spans="1:8" ht="30" customHeight="1" x14ac:dyDescent="0.25">
      <c r="A128" s="320">
        <v>3121</v>
      </c>
      <c r="B128" s="321"/>
      <c r="C128" s="322"/>
      <c r="D128" s="281" t="s">
        <v>243</v>
      </c>
      <c r="E128" s="294"/>
      <c r="F128" s="280"/>
      <c r="G128" s="283">
        <v>2580</v>
      </c>
      <c r="H128" s="280"/>
    </row>
    <row r="129" spans="1:8" ht="30" customHeight="1" x14ac:dyDescent="0.25">
      <c r="A129" s="320">
        <v>32</v>
      </c>
      <c r="B129" s="321"/>
      <c r="C129" s="322"/>
      <c r="D129" s="281" t="s">
        <v>13</v>
      </c>
      <c r="E129" s="294">
        <v>12749</v>
      </c>
      <c r="F129" s="280"/>
      <c r="G129" s="283">
        <v>9181.58</v>
      </c>
      <c r="H129" s="280">
        <v>72</v>
      </c>
    </row>
    <row r="130" spans="1:8" ht="30" customHeight="1" x14ac:dyDescent="0.25">
      <c r="A130" s="320">
        <v>321</v>
      </c>
      <c r="B130" s="321"/>
      <c r="C130" s="322"/>
      <c r="D130" s="281" t="s">
        <v>107</v>
      </c>
      <c r="E130" s="294">
        <v>8000</v>
      </c>
      <c r="F130" s="280"/>
      <c r="G130" s="283">
        <v>6580.21</v>
      </c>
      <c r="H130" s="280">
        <v>82</v>
      </c>
    </row>
    <row r="131" spans="1:8" ht="30" customHeight="1" x14ac:dyDescent="0.25">
      <c r="A131" s="320">
        <v>3211</v>
      </c>
      <c r="B131" s="321"/>
      <c r="C131" s="322"/>
      <c r="D131" s="281" t="s">
        <v>244</v>
      </c>
      <c r="E131" s="294"/>
      <c r="F131" s="280"/>
      <c r="G131" s="283">
        <v>648</v>
      </c>
      <c r="H131" s="280"/>
    </row>
    <row r="132" spans="1:8" ht="30" customHeight="1" x14ac:dyDescent="0.25">
      <c r="A132" s="320">
        <v>3213</v>
      </c>
      <c r="B132" s="321"/>
      <c r="C132" s="322"/>
      <c r="D132" s="281" t="s">
        <v>245</v>
      </c>
      <c r="E132" s="294"/>
      <c r="F132" s="280"/>
      <c r="G132" s="283">
        <v>5932.21</v>
      </c>
      <c r="H132" s="280"/>
    </row>
    <row r="133" spans="1:8" ht="30" customHeight="1" x14ac:dyDescent="0.25">
      <c r="A133" s="320">
        <v>322</v>
      </c>
      <c r="B133" s="321"/>
      <c r="C133" s="322"/>
      <c r="D133" s="281" t="s">
        <v>111</v>
      </c>
      <c r="E133" s="294">
        <v>200</v>
      </c>
      <c r="F133" s="280"/>
      <c r="G133" s="283">
        <v>38.99</v>
      </c>
      <c r="H133" s="280">
        <v>20</v>
      </c>
    </row>
    <row r="134" spans="1:8" ht="30" customHeight="1" x14ac:dyDescent="0.25">
      <c r="A134" s="320">
        <v>3221</v>
      </c>
      <c r="B134" s="321"/>
      <c r="C134" s="322"/>
      <c r="D134" s="281" t="s">
        <v>246</v>
      </c>
      <c r="E134" s="294"/>
      <c r="F134" s="280"/>
      <c r="G134" s="283">
        <v>38.99</v>
      </c>
      <c r="H134" s="280"/>
    </row>
    <row r="135" spans="1:8" ht="30" customHeight="1" x14ac:dyDescent="0.25">
      <c r="A135" s="320">
        <v>323</v>
      </c>
      <c r="B135" s="321"/>
      <c r="C135" s="322"/>
      <c r="D135" s="281" t="s">
        <v>118</v>
      </c>
      <c r="E135" s="294">
        <v>1000</v>
      </c>
      <c r="F135" s="280"/>
      <c r="G135" s="283">
        <v>400</v>
      </c>
      <c r="H135" s="280">
        <v>40</v>
      </c>
    </row>
    <row r="136" spans="1:8" ht="30" customHeight="1" x14ac:dyDescent="0.25">
      <c r="A136" s="320">
        <v>32399</v>
      </c>
      <c r="B136" s="321"/>
      <c r="C136" s="322"/>
      <c r="D136" s="281" t="s">
        <v>248</v>
      </c>
      <c r="E136" s="294"/>
      <c r="F136" s="280"/>
      <c r="G136" s="283">
        <v>400</v>
      </c>
      <c r="H136" s="280"/>
    </row>
    <row r="137" spans="1:8" ht="30" customHeight="1" x14ac:dyDescent="0.25">
      <c r="A137" s="320">
        <v>324</v>
      </c>
      <c r="B137" s="321"/>
      <c r="C137" s="322"/>
      <c r="D137" s="281" t="s">
        <v>247</v>
      </c>
      <c r="E137" s="294">
        <v>2500</v>
      </c>
      <c r="F137" s="280"/>
      <c r="G137" s="283">
        <v>1350</v>
      </c>
      <c r="H137" s="280">
        <v>54</v>
      </c>
    </row>
    <row r="138" spans="1:8" ht="30" customHeight="1" x14ac:dyDescent="0.25">
      <c r="A138" s="320">
        <v>329</v>
      </c>
      <c r="B138" s="321"/>
      <c r="C138" s="322"/>
      <c r="D138" s="281" t="s">
        <v>128</v>
      </c>
      <c r="E138" s="294">
        <v>1049</v>
      </c>
      <c r="F138" s="280"/>
      <c r="G138" s="283">
        <v>812.38</v>
      </c>
      <c r="H138" s="280">
        <v>77</v>
      </c>
    </row>
    <row r="139" spans="1:8" ht="30" customHeight="1" x14ac:dyDescent="0.25">
      <c r="A139" s="320">
        <v>3292</v>
      </c>
      <c r="B139" s="321"/>
      <c r="C139" s="322"/>
      <c r="D139" s="281" t="s">
        <v>130</v>
      </c>
      <c r="E139" s="294"/>
      <c r="F139" s="280"/>
      <c r="G139" s="283">
        <v>217.95</v>
      </c>
      <c r="H139" s="280"/>
    </row>
    <row r="140" spans="1:8" ht="30" customHeight="1" x14ac:dyDescent="0.25">
      <c r="A140" s="320">
        <v>3299</v>
      </c>
      <c r="B140" s="321"/>
      <c r="C140" s="322"/>
      <c r="D140" s="281" t="s">
        <v>249</v>
      </c>
      <c r="E140" s="294"/>
      <c r="F140" s="280"/>
      <c r="G140" s="283">
        <v>594.42999999999995</v>
      </c>
      <c r="H140" s="280"/>
    </row>
    <row r="141" spans="1:8" ht="30" customHeight="1" x14ac:dyDescent="0.25">
      <c r="A141" s="320">
        <v>42</v>
      </c>
      <c r="B141" s="321"/>
      <c r="C141" s="322"/>
      <c r="D141" s="281" t="s">
        <v>250</v>
      </c>
      <c r="E141" s="294">
        <v>1901</v>
      </c>
      <c r="F141" s="280"/>
      <c r="G141" s="283">
        <v>1213.28</v>
      </c>
      <c r="H141" s="280">
        <v>64</v>
      </c>
    </row>
    <row r="142" spans="1:8" ht="30" customHeight="1" x14ac:dyDescent="0.25">
      <c r="A142" s="320">
        <v>422</v>
      </c>
      <c r="B142" s="321"/>
      <c r="C142" s="322"/>
      <c r="D142" s="281" t="s">
        <v>251</v>
      </c>
      <c r="E142" s="294">
        <v>1901</v>
      </c>
      <c r="F142" s="280"/>
      <c r="G142" s="283">
        <v>1213.28</v>
      </c>
      <c r="H142" s="280">
        <v>64</v>
      </c>
    </row>
    <row r="143" spans="1:8" ht="30" customHeight="1" x14ac:dyDescent="0.25">
      <c r="A143" s="320">
        <v>4223</v>
      </c>
      <c r="B143" s="321"/>
      <c r="C143" s="322"/>
      <c r="D143" s="281" t="s">
        <v>252</v>
      </c>
      <c r="E143" s="294"/>
      <c r="F143" s="280"/>
      <c r="G143" s="283">
        <v>766.88</v>
      </c>
      <c r="H143" s="280"/>
    </row>
    <row r="144" spans="1:8" ht="30" customHeight="1" x14ac:dyDescent="0.25">
      <c r="A144" s="320">
        <v>4227</v>
      </c>
      <c r="B144" s="321"/>
      <c r="C144" s="322"/>
      <c r="D144" s="281" t="s">
        <v>140</v>
      </c>
      <c r="E144" s="294"/>
      <c r="F144" s="280"/>
      <c r="G144" s="283">
        <v>446.4</v>
      </c>
      <c r="H144" s="280"/>
    </row>
    <row r="145" spans="1:8" ht="30" customHeight="1" x14ac:dyDescent="0.25">
      <c r="A145" s="320"/>
      <c r="B145" s="321"/>
      <c r="C145" s="322"/>
      <c r="D145" s="281"/>
      <c r="E145" s="279"/>
      <c r="F145" s="280"/>
      <c r="G145" s="283"/>
      <c r="H145" s="280"/>
    </row>
    <row r="146" spans="1:8" ht="30" customHeight="1" x14ac:dyDescent="0.25">
      <c r="A146" s="320"/>
      <c r="B146" s="321"/>
      <c r="C146" s="322"/>
      <c r="D146" s="281"/>
      <c r="E146" s="279"/>
      <c r="F146" s="280"/>
      <c r="G146" s="283"/>
      <c r="H146" s="280"/>
    </row>
    <row r="147" spans="1:8" ht="30" customHeight="1" x14ac:dyDescent="0.25">
      <c r="A147" s="317" t="s">
        <v>253</v>
      </c>
      <c r="B147" s="318"/>
      <c r="C147" s="319"/>
      <c r="D147" s="284" t="s">
        <v>254</v>
      </c>
      <c r="E147" s="279"/>
      <c r="F147" s="280"/>
      <c r="G147" s="283"/>
      <c r="H147" s="280"/>
    </row>
    <row r="148" spans="1:8" ht="36" customHeight="1" x14ac:dyDescent="0.25">
      <c r="A148" s="320" t="s">
        <v>226</v>
      </c>
      <c r="B148" s="321"/>
      <c r="C148" s="322"/>
      <c r="D148" s="281" t="s">
        <v>255</v>
      </c>
      <c r="E148" s="279"/>
      <c r="F148" s="280"/>
      <c r="G148" s="283"/>
      <c r="H148" s="280"/>
    </row>
    <row r="149" spans="1:8" ht="30" customHeight="1" x14ac:dyDescent="0.25">
      <c r="A149" s="320">
        <v>3</v>
      </c>
      <c r="B149" s="321"/>
      <c r="C149" s="322"/>
      <c r="D149" s="281" t="s">
        <v>6</v>
      </c>
      <c r="E149" s="294">
        <v>20000</v>
      </c>
      <c r="F149" s="280"/>
      <c r="G149" s="283">
        <v>19326.71</v>
      </c>
      <c r="H149" s="280">
        <v>97</v>
      </c>
    </row>
    <row r="150" spans="1:8" ht="30" customHeight="1" x14ac:dyDescent="0.25">
      <c r="A150" s="320">
        <v>372</v>
      </c>
      <c r="B150" s="321"/>
      <c r="C150" s="322"/>
      <c r="D150" s="281" t="s">
        <v>256</v>
      </c>
      <c r="E150" s="294">
        <v>20000</v>
      </c>
      <c r="F150" s="280"/>
      <c r="G150" s="283">
        <v>19326.71</v>
      </c>
      <c r="H150" s="280">
        <v>97</v>
      </c>
    </row>
    <row r="151" spans="1:8" ht="30" customHeight="1" x14ac:dyDescent="0.25">
      <c r="A151" s="320">
        <v>4</v>
      </c>
      <c r="B151" s="321"/>
      <c r="C151" s="322"/>
      <c r="D151" s="281" t="s">
        <v>257</v>
      </c>
      <c r="E151" s="294">
        <v>3000</v>
      </c>
      <c r="F151" s="280"/>
      <c r="G151" s="283">
        <v>3177.36</v>
      </c>
      <c r="H151" s="280">
        <v>106</v>
      </c>
    </row>
    <row r="152" spans="1:8" ht="30" customHeight="1" x14ac:dyDescent="0.25">
      <c r="A152" s="320">
        <v>424</v>
      </c>
      <c r="B152" s="321"/>
      <c r="C152" s="322"/>
      <c r="D152" s="281" t="s">
        <v>258</v>
      </c>
      <c r="E152" s="294">
        <v>3000</v>
      </c>
      <c r="F152" s="280"/>
      <c r="G152" s="283">
        <v>3177.36</v>
      </c>
      <c r="H152" s="280">
        <v>106</v>
      </c>
    </row>
    <row r="153" spans="1:8" ht="30" customHeight="1" x14ac:dyDescent="0.25">
      <c r="A153" s="320"/>
      <c r="B153" s="321"/>
      <c r="C153" s="322"/>
      <c r="D153" s="281"/>
      <c r="E153" s="279"/>
      <c r="F153" s="280"/>
      <c r="G153" s="283"/>
      <c r="H153" s="280"/>
    </row>
    <row r="154" spans="1:8" ht="30" customHeight="1" x14ac:dyDescent="0.25">
      <c r="A154" s="320"/>
      <c r="B154" s="321"/>
      <c r="C154" s="322"/>
      <c r="D154" s="281"/>
      <c r="E154" s="279"/>
      <c r="F154" s="280"/>
      <c r="G154" s="283"/>
      <c r="H154" s="280"/>
    </row>
    <row r="155" spans="1:8" ht="30" customHeight="1" x14ac:dyDescent="0.25">
      <c r="A155" s="320"/>
      <c r="B155" s="321"/>
      <c r="C155" s="322"/>
      <c r="D155" s="281"/>
      <c r="E155" s="279"/>
      <c r="F155" s="280"/>
      <c r="G155" s="283"/>
      <c r="H155" s="280"/>
    </row>
    <row r="156" spans="1:8" ht="30" customHeight="1" x14ac:dyDescent="0.25">
      <c r="A156" s="317" t="s">
        <v>259</v>
      </c>
      <c r="B156" s="318"/>
      <c r="C156" s="319"/>
      <c r="D156" s="284" t="s">
        <v>260</v>
      </c>
      <c r="E156" s="279"/>
      <c r="F156" s="280"/>
      <c r="G156" s="280"/>
      <c r="H156" s="280"/>
    </row>
    <row r="157" spans="1:8" ht="42" customHeight="1" x14ac:dyDescent="0.25">
      <c r="A157" s="320" t="s">
        <v>261</v>
      </c>
      <c r="B157" s="321"/>
      <c r="C157" s="322"/>
      <c r="D157" s="281" t="s">
        <v>262</v>
      </c>
      <c r="E157" s="294">
        <v>10933</v>
      </c>
      <c r="F157" s="283"/>
      <c r="G157" s="283">
        <v>5031.53</v>
      </c>
      <c r="H157" s="280">
        <v>46</v>
      </c>
    </row>
    <row r="158" spans="1:8" ht="30" customHeight="1" x14ac:dyDescent="0.25">
      <c r="A158" s="320">
        <v>3</v>
      </c>
      <c r="B158" s="321"/>
      <c r="C158" s="322"/>
      <c r="D158" s="281" t="s">
        <v>6</v>
      </c>
      <c r="E158" s="294">
        <v>9233</v>
      </c>
      <c r="F158" s="283"/>
      <c r="G158" s="283">
        <v>5031.53</v>
      </c>
      <c r="H158" s="280">
        <v>54</v>
      </c>
    </row>
    <row r="159" spans="1:8" ht="30" customHeight="1" x14ac:dyDescent="0.25">
      <c r="A159" s="320">
        <v>321</v>
      </c>
      <c r="B159" s="321"/>
      <c r="C159" s="322"/>
      <c r="D159" s="281" t="s">
        <v>263</v>
      </c>
      <c r="E159" s="294">
        <v>2000</v>
      </c>
      <c r="F159" s="283"/>
      <c r="G159" s="283">
        <v>1661.53</v>
      </c>
      <c r="H159" s="280">
        <v>83</v>
      </c>
    </row>
    <row r="160" spans="1:8" ht="30" customHeight="1" x14ac:dyDescent="0.25">
      <c r="A160" s="320">
        <v>3211</v>
      </c>
      <c r="B160" s="321"/>
      <c r="C160" s="322"/>
      <c r="D160" s="281" t="s">
        <v>264</v>
      </c>
      <c r="E160" s="294"/>
      <c r="F160" s="283"/>
      <c r="G160" s="283">
        <v>1541.53</v>
      </c>
      <c r="H160" s="280"/>
    </row>
    <row r="161" spans="1:8" ht="30" customHeight="1" x14ac:dyDescent="0.25">
      <c r="A161" s="320">
        <v>3213</v>
      </c>
      <c r="B161" s="321"/>
      <c r="C161" s="322"/>
      <c r="D161" s="281" t="s">
        <v>265</v>
      </c>
      <c r="E161" s="294"/>
      <c r="F161" s="283"/>
      <c r="G161" s="283">
        <v>120</v>
      </c>
      <c r="H161" s="280"/>
    </row>
    <row r="162" spans="1:8" ht="30" customHeight="1" x14ac:dyDescent="0.25">
      <c r="A162" s="320">
        <v>322</v>
      </c>
      <c r="B162" s="321"/>
      <c r="C162" s="322"/>
      <c r="D162" s="281" t="s">
        <v>111</v>
      </c>
      <c r="E162" s="294">
        <v>1500</v>
      </c>
      <c r="F162" s="283"/>
      <c r="G162" s="283">
        <v>364.43</v>
      </c>
      <c r="H162" s="280">
        <v>24</v>
      </c>
    </row>
    <row r="163" spans="1:8" ht="30" customHeight="1" x14ac:dyDescent="0.25">
      <c r="A163" s="320">
        <v>3221</v>
      </c>
      <c r="B163" s="321"/>
      <c r="C163" s="322"/>
      <c r="D163" s="281" t="s">
        <v>112</v>
      </c>
      <c r="E163" s="294"/>
      <c r="F163" s="283"/>
      <c r="G163" s="283">
        <v>338.65</v>
      </c>
      <c r="H163" s="280"/>
    </row>
    <row r="164" spans="1:8" ht="30" customHeight="1" x14ac:dyDescent="0.25">
      <c r="A164" s="320">
        <v>3222</v>
      </c>
      <c r="B164" s="321"/>
      <c r="C164" s="322"/>
      <c r="D164" s="281" t="s">
        <v>205</v>
      </c>
      <c r="E164" s="294"/>
      <c r="F164" s="283"/>
      <c r="G164" s="283">
        <v>25.78</v>
      </c>
      <c r="H164" s="280"/>
    </row>
    <row r="165" spans="1:8" ht="30" customHeight="1" x14ac:dyDescent="0.25">
      <c r="A165" s="320">
        <v>323</v>
      </c>
      <c r="B165" s="321"/>
      <c r="C165" s="322"/>
      <c r="D165" s="281" t="s">
        <v>118</v>
      </c>
      <c r="E165" s="294">
        <v>1000</v>
      </c>
      <c r="F165" s="283"/>
      <c r="G165" s="283">
        <v>1350.31</v>
      </c>
      <c r="H165" s="280">
        <v>135</v>
      </c>
    </row>
    <row r="166" spans="1:8" ht="30" customHeight="1" x14ac:dyDescent="0.25">
      <c r="A166" s="320">
        <v>3231</v>
      </c>
      <c r="B166" s="321"/>
      <c r="C166" s="322"/>
      <c r="D166" s="281" t="s">
        <v>266</v>
      </c>
      <c r="E166" s="294"/>
      <c r="F166" s="283"/>
      <c r="G166" s="283">
        <v>594.03</v>
      </c>
      <c r="H166" s="280"/>
    </row>
    <row r="167" spans="1:8" ht="30" customHeight="1" x14ac:dyDescent="0.25">
      <c r="A167" s="320">
        <v>3239</v>
      </c>
      <c r="B167" s="321"/>
      <c r="C167" s="322"/>
      <c r="D167" s="281" t="s">
        <v>248</v>
      </c>
      <c r="E167" s="294"/>
      <c r="F167" s="283"/>
      <c r="G167" s="283">
        <v>756.28</v>
      </c>
      <c r="H167" s="280"/>
    </row>
    <row r="168" spans="1:8" ht="30" customHeight="1" x14ac:dyDescent="0.25">
      <c r="A168" s="320">
        <v>324</v>
      </c>
      <c r="B168" s="321"/>
      <c r="C168" s="322"/>
      <c r="D168" s="281" t="s">
        <v>247</v>
      </c>
      <c r="E168" s="294">
        <v>700</v>
      </c>
      <c r="F168" s="283"/>
      <c r="G168" s="283">
        <v>47.76</v>
      </c>
      <c r="H168" s="280">
        <v>7</v>
      </c>
    </row>
    <row r="169" spans="1:8" ht="30" customHeight="1" x14ac:dyDescent="0.25">
      <c r="A169" s="320">
        <v>3241</v>
      </c>
      <c r="B169" s="321"/>
      <c r="C169" s="322"/>
      <c r="D169" s="281" t="s">
        <v>247</v>
      </c>
      <c r="E169" s="294"/>
      <c r="F169" s="283"/>
      <c r="G169" s="283">
        <v>47.76</v>
      </c>
      <c r="H169" s="280"/>
    </row>
    <row r="170" spans="1:8" ht="30" customHeight="1" x14ac:dyDescent="0.25">
      <c r="A170" s="320">
        <v>329</v>
      </c>
      <c r="B170" s="321"/>
      <c r="C170" s="322"/>
      <c r="D170" s="281" t="s">
        <v>267</v>
      </c>
      <c r="E170" s="294">
        <v>3733</v>
      </c>
      <c r="F170" s="283"/>
      <c r="G170" s="283">
        <v>1551.5</v>
      </c>
      <c r="H170" s="280">
        <v>42</v>
      </c>
    </row>
    <row r="171" spans="1:8" ht="30" customHeight="1" x14ac:dyDescent="0.25">
      <c r="A171" s="320">
        <v>3293</v>
      </c>
      <c r="B171" s="321"/>
      <c r="C171" s="322"/>
      <c r="D171" s="281" t="s">
        <v>131</v>
      </c>
      <c r="E171" s="294"/>
      <c r="F171" s="283"/>
      <c r="G171" s="283">
        <v>339.01</v>
      </c>
      <c r="H171" s="280"/>
    </row>
    <row r="172" spans="1:8" ht="30" customHeight="1" x14ac:dyDescent="0.25">
      <c r="A172" s="320">
        <v>3299</v>
      </c>
      <c r="B172" s="321"/>
      <c r="C172" s="322"/>
      <c r="D172" s="281" t="s">
        <v>46</v>
      </c>
      <c r="E172" s="294"/>
      <c r="F172" s="283"/>
      <c r="G172" s="283">
        <v>1212.49</v>
      </c>
      <c r="H172" s="280"/>
    </row>
    <row r="173" spans="1:8" ht="30" customHeight="1" x14ac:dyDescent="0.25">
      <c r="A173" s="320">
        <v>343</v>
      </c>
      <c r="B173" s="321"/>
      <c r="C173" s="322"/>
      <c r="D173" s="281" t="s">
        <v>153</v>
      </c>
      <c r="E173" s="294">
        <v>300</v>
      </c>
      <c r="F173" s="283"/>
      <c r="G173" s="283">
        <v>56</v>
      </c>
      <c r="H173" s="280">
        <v>19</v>
      </c>
    </row>
    <row r="174" spans="1:8" ht="30" customHeight="1" x14ac:dyDescent="0.25">
      <c r="A174" s="320">
        <v>3431</v>
      </c>
      <c r="B174" s="321"/>
      <c r="C174" s="322"/>
      <c r="D174" s="281" t="s">
        <v>153</v>
      </c>
      <c r="E174" s="294"/>
      <c r="F174" s="283"/>
      <c r="G174" s="283">
        <v>56</v>
      </c>
      <c r="H174" s="280"/>
    </row>
    <row r="175" spans="1:8" ht="30" customHeight="1" x14ac:dyDescent="0.25">
      <c r="A175" s="320">
        <v>422</v>
      </c>
      <c r="B175" s="321"/>
      <c r="C175" s="322"/>
      <c r="D175" s="281" t="s">
        <v>251</v>
      </c>
      <c r="E175" s="294">
        <v>1700</v>
      </c>
      <c r="F175" s="283"/>
      <c r="G175" s="283">
        <v>0</v>
      </c>
      <c r="H175" s="280"/>
    </row>
    <row r="176" spans="1:8" ht="30" customHeight="1" x14ac:dyDescent="0.25">
      <c r="A176" s="320"/>
      <c r="B176" s="321"/>
      <c r="C176" s="322"/>
      <c r="D176" s="281"/>
      <c r="E176" s="294"/>
      <c r="F176" s="283"/>
      <c r="G176" s="283"/>
      <c r="H176" s="280"/>
    </row>
    <row r="177" spans="1:8" ht="30" customHeight="1" x14ac:dyDescent="0.25">
      <c r="A177" s="320"/>
      <c r="B177" s="321"/>
      <c r="C177" s="322"/>
      <c r="D177" s="281"/>
      <c r="E177" s="294"/>
      <c r="F177" s="283"/>
      <c r="G177" s="283"/>
      <c r="H177" s="280"/>
    </row>
    <row r="178" spans="1:8" ht="30" customHeight="1" x14ac:dyDescent="0.25">
      <c r="A178" s="320"/>
      <c r="B178" s="321"/>
      <c r="C178" s="322"/>
      <c r="D178" s="281"/>
      <c r="E178" s="294"/>
      <c r="F178" s="283"/>
      <c r="G178" s="283"/>
      <c r="H178" s="280"/>
    </row>
    <row r="179" spans="1:8" ht="37.5" customHeight="1" x14ac:dyDescent="0.25">
      <c r="A179" s="320" t="s">
        <v>268</v>
      </c>
      <c r="B179" s="321"/>
      <c r="C179" s="322"/>
      <c r="D179" s="281" t="s">
        <v>269</v>
      </c>
      <c r="E179" s="294"/>
      <c r="F179" s="283"/>
      <c r="G179" s="283"/>
      <c r="H179" s="280"/>
    </row>
    <row r="180" spans="1:8" ht="30" customHeight="1" x14ac:dyDescent="0.25">
      <c r="A180" s="320">
        <v>3</v>
      </c>
      <c r="B180" s="321"/>
      <c r="C180" s="322"/>
      <c r="D180" s="281" t="s">
        <v>6</v>
      </c>
      <c r="E180" s="294">
        <v>8000</v>
      </c>
      <c r="F180" s="283"/>
      <c r="G180" s="283">
        <v>4149.45</v>
      </c>
      <c r="H180" s="280">
        <v>52</v>
      </c>
    </row>
    <row r="181" spans="1:8" ht="30" customHeight="1" x14ac:dyDescent="0.25">
      <c r="A181" s="320">
        <v>322</v>
      </c>
      <c r="B181" s="321"/>
      <c r="C181" s="322"/>
      <c r="D181" s="281" t="s">
        <v>111</v>
      </c>
      <c r="E181" s="294">
        <v>200</v>
      </c>
      <c r="F181" s="283"/>
      <c r="G181" s="283">
        <v>1018.48</v>
      </c>
      <c r="H181" s="280">
        <v>509</v>
      </c>
    </row>
    <row r="182" spans="1:8" ht="30" customHeight="1" x14ac:dyDescent="0.25">
      <c r="A182" s="320">
        <v>323</v>
      </c>
      <c r="B182" s="321"/>
      <c r="C182" s="322"/>
      <c r="D182" s="281" t="s">
        <v>118</v>
      </c>
      <c r="E182" s="294">
        <v>7000</v>
      </c>
      <c r="F182" s="283"/>
      <c r="G182" s="283">
        <v>3130.97</v>
      </c>
      <c r="H182" s="280">
        <v>45</v>
      </c>
    </row>
    <row r="183" spans="1:8" ht="30" customHeight="1" x14ac:dyDescent="0.25">
      <c r="A183" s="320"/>
      <c r="B183" s="321"/>
      <c r="C183" s="322"/>
      <c r="D183" s="281"/>
      <c r="E183" s="279"/>
      <c r="F183" s="280"/>
      <c r="G183" s="280"/>
      <c r="H183" s="280"/>
    </row>
    <row r="184" spans="1:8" ht="30" customHeight="1" x14ac:dyDescent="0.25">
      <c r="A184" s="320"/>
      <c r="B184" s="321"/>
      <c r="C184" s="322"/>
      <c r="D184" s="281"/>
      <c r="E184" s="279"/>
      <c r="F184" s="280"/>
      <c r="G184" s="280"/>
      <c r="H184" s="280"/>
    </row>
    <row r="185" spans="1:8" ht="30" customHeight="1" x14ac:dyDescent="0.25">
      <c r="A185" s="320"/>
      <c r="B185" s="321"/>
      <c r="C185" s="322"/>
      <c r="D185" s="281"/>
      <c r="E185" s="279"/>
      <c r="F185" s="280"/>
      <c r="G185" s="280"/>
      <c r="H185" s="280"/>
    </row>
    <row r="186" spans="1:8" ht="30" customHeight="1" x14ac:dyDescent="0.25">
      <c r="A186" s="317" t="s">
        <v>270</v>
      </c>
      <c r="B186" s="318"/>
      <c r="C186" s="319"/>
      <c r="D186" s="284" t="s">
        <v>271</v>
      </c>
      <c r="E186" s="279"/>
      <c r="F186" s="280"/>
      <c r="G186" s="280"/>
      <c r="H186" s="280"/>
    </row>
    <row r="187" spans="1:8" ht="36" customHeight="1" x14ac:dyDescent="0.25">
      <c r="A187" s="320" t="s">
        <v>272</v>
      </c>
      <c r="B187" s="321"/>
      <c r="C187" s="322"/>
      <c r="D187" s="281" t="s">
        <v>273</v>
      </c>
      <c r="E187" s="294">
        <v>10</v>
      </c>
      <c r="F187" s="283"/>
      <c r="G187" s="283">
        <v>0.02</v>
      </c>
      <c r="H187" s="280">
        <v>0</v>
      </c>
    </row>
    <row r="188" spans="1:8" ht="30" customHeight="1" x14ac:dyDescent="0.25">
      <c r="A188" s="320">
        <v>329</v>
      </c>
      <c r="B188" s="321"/>
      <c r="C188" s="322"/>
      <c r="D188" s="281" t="s">
        <v>128</v>
      </c>
      <c r="E188" s="294">
        <v>10</v>
      </c>
      <c r="F188" s="283"/>
      <c r="G188" s="283">
        <v>0.02</v>
      </c>
      <c r="H188" s="280">
        <v>0</v>
      </c>
    </row>
    <row r="189" spans="1:8" ht="30" customHeight="1" x14ac:dyDescent="0.25">
      <c r="A189" s="320"/>
      <c r="B189" s="321"/>
      <c r="C189" s="322"/>
      <c r="D189" s="281"/>
      <c r="E189" s="279"/>
      <c r="F189" s="280"/>
      <c r="G189" s="280"/>
      <c r="H189" s="280"/>
    </row>
    <row r="190" spans="1:8" ht="36" customHeight="1" x14ac:dyDescent="0.25">
      <c r="A190" s="320" t="s">
        <v>274</v>
      </c>
      <c r="B190" s="321"/>
      <c r="C190" s="322"/>
      <c r="D190" s="281" t="s">
        <v>275</v>
      </c>
      <c r="E190" s="279"/>
      <c r="F190" s="280"/>
      <c r="G190" s="280"/>
      <c r="H190" s="280"/>
    </row>
    <row r="191" spans="1:8" ht="30" customHeight="1" x14ac:dyDescent="0.25">
      <c r="A191" s="320">
        <v>422</v>
      </c>
      <c r="B191" s="321"/>
      <c r="C191" s="322"/>
      <c r="D191" s="281" t="s">
        <v>251</v>
      </c>
      <c r="E191" s="294">
        <v>1739</v>
      </c>
      <c r="F191" s="283"/>
      <c r="G191" s="283">
        <v>383.43</v>
      </c>
      <c r="H191" s="280">
        <v>22</v>
      </c>
    </row>
    <row r="192" spans="1:8" ht="30" customHeight="1" x14ac:dyDescent="0.25">
      <c r="A192" s="320"/>
      <c r="B192" s="321"/>
      <c r="C192" s="322"/>
      <c r="D192" s="281"/>
      <c r="E192" s="294"/>
      <c r="F192" s="283"/>
      <c r="G192" s="283"/>
      <c r="H192" s="280"/>
    </row>
    <row r="193" spans="1:8" ht="30" customHeight="1" x14ac:dyDescent="0.25">
      <c r="A193" s="320"/>
      <c r="B193" s="321"/>
      <c r="C193" s="322"/>
      <c r="D193" s="281"/>
      <c r="E193" s="294"/>
      <c r="F193" s="283"/>
      <c r="G193" s="283"/>
      <c r="H193" s="280"/>
    </row>
    <row r="194" spans="1:8" ht="30" customHeight="1" x14ac:dyDescent="0.25">
      <c r="A194" s="317" t="s">
        <v>276</v>
      </c>
      <c r="B194" s="318"/>
      <c r="C194" s="319"/>
      <c r="D194" s="284" t="s">
        <v>277</v>
      </c>
      <c r="E194" s="294"/>
      <c r="F194" s="283"/>
      <c r="G194" s="283"/>
      <c r="H194" s="280"/>
    </row>
    <row r="195" spans="1:8" ht="41.25" customHeight="1" x14ac:dyDescent="0.25">
      <c r="A195" s="320" t="s">
        <v>226</v>
      </c>
      <c r="B195" s="321"/>
      <c r="C195" s="322"/>
      <c r="D195" s="281" t="s">
        <v>255</v>
      </c>
      <c r="E195" s="279"/>
      <c r="F195" s="280"/>
      <c r="G195" s="280"/>
      <c r="H195" s="280"/>
    </row>
    <row r="196" spans="1:8" ht="30" customHeight="1" x14ac:dyDescent="0.25">
      <c r="A196" s="320">
        <v>322</v>
      </c>
      <c r="B196" s="321"/>
      <c r="C196" s="322"/>
      <c r="D196" s="281" t="s">
        <v>278</v>
      </c>
      <c r="E196" s="294">
        <v>120000</v>
      </c>
      <c r="F196" s="283"/>
      <c r="G196" s="283">
        <v>92788.78</v>
      </c>
      <c r="H196" s="280">
        <v>77</v>
      </c>
    </row>
    <row r="197" spans="1:8" ht="30" customHeight="1" x14ac:dyDescent="0.25">
      <c r="A197" s="320"/>
      <c r="B197" s="321"/>
      <c r="C197" s="322"/>
      <c r="D197" s="281"/>
      <c r="E197" s="294"/>
      <c r="F197" s="283"/>
      <c r="G197" s="283"/>
      <c r="H197" s="280"/>
    </row>
    <row r="198" spans="1:8" ht="30" customHeight="1" x14ac:dyDescent="0.25">
      <c r="A198" s="320"/>
      <c r="B198" s="321"/>
      <c r="C198" s="322"/>
      <c r="D198" s="281"/>
      <c r="E198" s="279"/>
      <c r="F198" s="280"/>
      <c r="G198" s="280"/>
      <c r="H198" s="280"/>
    </row>
    <row r="199" spans="1:8" ht="30" customHeight="1" x14ac:dyDescent="0.25">
      <c r="A199" s="320"/>
      <c r="B199" s="321"/>
      <c r="C199" s="322"/>
      <c r="D199" s="281"/>
      <c r="E199" s="279"/>
      <c r="F199" s="280"/>
      <c r="G199" s="280"/>
      <c r="H199" s="280"/>
    </row>
    <row r="200" spans="1:8" ht="30" customHeight="1" x14ac:dyDescent="0.25">
      <c r="A200" s="317" t="s">
        <v>279</v>
      </c>
      <c r="B200" s="318"/>
      <c r="C200" s="319"/>
      <c r="D200" s="284" t="s">
        <v>280</v>
      </c>
      <c r="E200" s="279"/>
      <c r="F200" s="280"/>
      <c r="G200" s="280"/>
      <c r="H200" s="280"/>
    </row>
    <row r="201" spans="1:8" ht="37.5" customHeight="1" x14ac:dyDescent="0.25">
      <c r="A201" s="320" t="s">
        <v>226</v>
      </c>
      <c r="B201" s="321"/>
      <c r="C201" s="322"/>
      <c r="D201" s="281" t="s">
        <v>255</v>
      </c>
      <c r="E201" s="294">
        <v>1070</v>
      </c>
      <c r="F201" s="283"/>
      <c r="G201" s="283">
        <v>1070.4000000000001</v>
      </c>
      <c r="H201" s="280">
        <v>100</v>
      </c>
    </row>
    <row r="202" spans="1:8" ht="30" customHeight="1" x14ac:dyDescent="0.25">
      <c r="A202" s="320">
        <v>381</v>
      </c>
      <c r="B202" s="321"/>
      <c r="C202" s="322"/>
      <c r="D202" s="281" t="s">
        <v>93</v>
      </c>
      <c r="E202" s="294">
        <v>1070</v>
      </c>
      <c r="F202" s="283"/>
      <c r="G202" s="283">
        <v>1070.4000000000001</v>
      </c>
      <c r="H202" s="280">
        <v>100</v>
      </c>
    </row>
    <row r="203" spans="1:8" ht="30" customHeight="1" x14ac:dyDescent="0.25">
      <c r="A203" s="320"/>
      <c r="B203" s="321"/>
      <c r="C203" s="322"/>
      <c r="D203" s="281"/>
      <c r="E203" s="279"/>
      <c r="F203" s="280"/>
      <c r="G203" s="280"/>
      <c r="H203" s="280"/>
    </row>
    <row r="204" spans="1:8" ht="30" customHeight="1" x14ac:dyDescent="0.25">
      <c r="A204" s="320"/>
      <c r="B204" s="321"/>
      <c r="C204" s="322"/>
      <c r="D204" s="281"/>
      <c r="E204" s="279"/>
      <c r="F204" s="280"/>
      <c r="G204" s="280"/>
      <c r="H204" s="280"/>
    </row>
    <row r="205" spans="1:8" ht="30" customHeight="1" x14ac:dyDescent="0.25">
      <c r="A205" s="320"/>
      <c r="B205" s="321"/>
      <c r="C205" s="322"/>
      <c r="D205" s="281"/>
      <c r="E205" s="279"/>
      <c r="F205" s="280"/>
      <c r="G205" s="280"/>
      <c r="H205" s="280"/>
    </row>
    <row r="206" spans="1:8" ht="30" customHeight="1" x14ac:dyDescent="0.25">
      <c r="A206" s="320"/>
      <c r="B206" s="321"/>
      <c r="C206" s="322"/>
      <c r="D206" s="281"/>
      <c r="E206" s="279"/>
      <c r="F206" s="280"/>
      <c r="G206" s="280"/>
      <c r="H206" s="280"/>
    </row>
    <row r="207" spans="1:8" ht="30" customHeight="1" x14ac:dyDescent="0.25">
      <c r="A207" s="320"/>
      <c r="B207" s="321"/>
      <c r="C207" s="322"/>
      <c r="D207" s="281"/>
      <c r="E207" s="279"/>
      <c r="F207" s="280"/>
      <c r="G207" s="280"/>
      <c r="H207" s="280"/>
    </row>
    <row r="208" spans="1:8" ht="30" customHeight="1" x14ac:dyDescent="0.25">
      <c r="A208" s="320"/>
      <c r="B208" s="321"/>
      <c r="C208" s="322"/>
      <c r="D208" s="281"/>
      <c r="E208" s="279"/>
      <c r="F208" s="280"/>
      <c r="G208" s="280"/>
      <c r="H208" s="280"/>
    </row>
    <row r="209" spans="1:8" ht="30" customHeight="1" x14ac:dyDescent="0.25">
      <c r="A209" s="320"/>
      <c r="B209" s="321"/>
      <c r="C209" s="322"/>
      <c r="D209" s="281"/>
      <c r="E209" s="279"/>
      <c r="F209" s="280"/>
      <c r="G209" s="280"/>
      <c r="H209" s="280"/>
    </row>
    <row r="210" spans="1:8" ht="30" customHeight="1" x14ac:dyDescent="0.25">
      <c r="A210" s="320"/>
      <c r="B210" s="321"/>
      <c r="C210" s="322"/>
      <c r="D210" s="281"/>
      <c r="E210" s="279"/>
      <c r="F210" s="280"/>
      <c r="G210" s="280"/>
      <c r="H210" s="280"/>
    </row>
    <row r="211" spans="1:8" ht="30" customHeight="1" x14ac:dyDescent="0.25">
      <c r="A211" s="320"/>
      <c r="B211" s="321"/>
      <c r="C211" s="322"/>
      <c r="D211" s="281"/>
      <c r="E211" s="279"/>
      <c r="F211" s="280"/>
      <c r="G211" s="280"/>
      <c r="H211" s="280"/>
    </row>
    <row r="212" spans="1:8" ht="30" customHeight="1" x14ac:dyDescent="0.25">
      <c r="A212" s="320"/>
      <c r="B212" s="321"/>
      <c r="C212" s="322"/>
      <c r="D212" s="281"/>
      <c r="E212" s="279"/>
      <c r="F212" s="280"/>
      <c r="G212" s="280"/>
      <c r="H212" s="280"/>
    </row>
    <row r="213" spans="1:8" ht="30" customHeight="1" x14ac:dyDescent="0.25">
      <c r="A213" s="320"/>
      <c r="B213" s="321"/>
      <c r="C213" s="322"/>
      <c r="D213" s="281"/>
      <c r="E213" s="279"/>
      <c r="F213" s="280"/>
      <c r="G213" s="280"/>
      <c r="H213" s="280"/>
    </row>
    <row r="214" spans="1:8" ht="30" customHeight="1" x14ac:dyDescent="0.25">
      <c r="A214" s="320"/>
      <c r="B214" s="321"/>
      <c r="C214" s="322"/>
      <c r="D214" s="281"/>
      <c r="E214" s="279"/>
      <c r="F214" s="280"/>
      <c r="G214" s="280"/>
      <c r="H214" s="280"/>
    </row>
    <row r="215" spans="1:8" ht="30" customHeight="1" x14ac:dyDescent="0.25">
      <c r="A215" s="320"/>
      <c r="B215" s="321"/>
      <c r="C215" s="322"/>
      <c r="D215" s="281"/>
      <c r="E215" s="279"/>
      <c r="F215" s="280"/>
      <c r="G215" s="280"/>
      <c r="H215" s="280"/>
    </row>
    <row r="216" spans="1:8" ht="30" customHeight="1" x14ac:dyDescent="0.25">
      <c r="A216" s="320"/>
      <c r="B216" s="321"/>
      <c r="C216" s="322"/>
      <c r="D216" s="281"/>
      <c r="E216" s="279"/>
      <c r="F216" s="280"/>
      <c r="G216" s="280"/>
      <c r="H216" s="280"/>
    </row>
    <row r="217" spans="1:8" ht="30" customHeight="1" x14ac:dyDescent="0.25">
      <c r="A217" s="320"/>
      <c r="B217" s="321"/>
      <c r="C217" s="322"/>
      <c r="D217" s="281"/>
      <c r="E217" s="279"/>
      <c r="F217" s="280"/>
      <c r="G217" s="280"/>
      <c r="H217" s="280"/>
    </row>
    <row r="218" spans="1:8" ht="30" customHeight="1" x14ac:dyDescent="0.25">
      <c r="A218" s="320"/>
      <c r="B218" s="321"/>
      <c r="C218" s="322"/>
      <c r="D218" s="281"/>
      <c r="E218" s="279"/>
      <c r="F218" s="280"/>
      <c r="G218" s="280"/>
      <c r="H218" s="280"/>
    </row>
    <row r="219" spans="1:8" ht="30" customHeight="1" x14ac:dyDescent="0.25">
      <c r="A219" s="320"/>
      <c r="B219" s="321"/>
      <c r="C219" s="322"/>
      <c r="D219" s="281"/>
      <c r="E219" s="279"/>
      <c r="F219" s="280"/>
      <c r="G219" s="280"/>
      <c r="H219" s="280"/>
    </row>
    <row r="220" spans="1:8" ht="30" customHeight="1" x14ac:dyDescent="0.25">
      <c r="A220" s="320"/>
      <c r="B220" s="321"/>
      <c r="C220" s="322"/>
      <c r="D220" s="281"/>
      <c r="E220" s="279"/>
      <c r="F220" s="280"/>
      <c r="G220" s="280"/>
      <c r="H220" s="280"/>
    </row>
    <row r="221" spans="1:8" ht="30" customHeight="1" x14ac:dyDescent="0.25">
      <c r="A221" s="320"/>
      <c r="B221" s="321"/>
      <c r="C221" s="322"/>
      <c r="D221" s="281"/>
      <c r="E221" s="279"/>
      <c r="F221" s="280"/>
      <c r="G221" s="280"/>
      <c r="H221" s="280"/>
    </row>
    <row r="222" spans="1:8" ht="30" customHeight="1" x14ac:dyDescent="0.25">
      <c r="A222" s="320"/>
      <c r="B222" s="321"/>
      <c r="C222" s="322"/>
      <c r="D222" s="281"/>
      <c r="E222" s="279"/>
      <c r="F222" s="280"/>
      <c r="G222" s="280"/>
      <c r="H222" s="280"/>
    </row>
    <row r="223" spans="1:8" ht="30" customHeight="1" x14ac:dyDescent="0.25">
      <c r="A223" s="320"/>
      <c r="B223" s="321"/>
      <c r="C223" s="322"/>
      <c r="D223" s="281"/>
      <c r="E223" s="279"/>
      <c r="F223" s="280"/>
      <c r="G223" s="280"/>
      <c r="H223" s="280"/>
    </row>
    <row r="224" spans="1:8" ht="30" customHeight="1" x14ac:dyDescent="0.25">
      <c r="A224" s="320"/>
      <c r="B224" s="321"/>
      <c r="C224" s="322"/>
      <c r="D224" s="281"/>
      <c r="E224" s="279"/>
      <c r="F224" s="280"/>
      <c r="G224" s="280"/>
      <c r="H224" s="280"/>
    </row>
    <row r="225" spans="1:8" ht="30" customHeight="1" x14ac:dyDescent="0.25">
      <c r="A225" s="320"/>
      <c r="B225" s="321"/>
      <c r="C225" s="322"/>
      <c r="D225" s="281"/>
      <c r="E225" s="279"/>
      <c r="F225" s="280"/>
      <c r="G225" s="280"/>
      <c r="H225" s="280"/>
    </row>
    <row r="226" spans="1:8" ht="30" customHeight="1" x14ac:dyDescent="0.25">
      <c r="A226" s="320"/>
      <c r="B226" s="321"/>
      <c r="C226" s="322"/>
      <c r="D226" s="281"/>
      <c r="E226" s="279"/>
      <c r="F226" s="280"/>
      <c r="G226" s="280"/>
      <c r="H226" s="280"/>
    </row>
    <row r="227" spans="1:8" ht="30" customHeight="1" x14ac:dyDescent="0.25">
      <c r="A227" s="320"/>
      <c r="B227" s="321"/>
      <c r="C227" s="322"/>
      <c r="D227" s="281"/>
      <c r="E227" s="279"/>
      <c r="F227" s="280"/>
      <c r="G227" s="280"/>
      <c r="H227" s="280"/>
    </row>
    <row r="228" spans="1:8" ht="30" customHeight="1" x14ac:dyDescent="0.25">
      <c r="A228" s="320"/>
      <c r="B228" s="321"/>
      <c r="C228" s="322"/>
      <c r="D228" s="281"/>
      <c r="E228" s="279"/>
      <c r="F228" s="280"/>
      <c r="G228" s="280"/>
      <c r="H228" s="280"/>
    </row>
    <row r="229" spans="1:8" ht="30" customHeight="1" x14ac:dyDescent="0.25">
      <c r="A229" s="320"/>
      <c r="B229" s="321"/>
      <c r="C229" s="322"/>
      <c r="D229" s="281"/>
      <c r="E229" s="279"/>
      <c r="F229" s="280"/>
      <c r="G229" s="280"/>
      <c r="H229" s="280"/>
    </row>
    <row r="230" spans="1:8" ht="30" customHeight="1" x14ac:dyDescent="0.25">
      <c r="A230" s="320"/>
      <c r="B230" s="321"/>
      <c r="C230" s="322"/>
      <c r="D230" s="281"/>
      <c r="E230" s="279"/>
      <c r="F230" s="280"/>
      <c r="G230" s="280"/>
      <c r="H230" s="280"/>
    </row>
    <row r="231" spans="1:8" ht="30" customHeight="1" x14ac:dyDescent="0.25">
      <c r="A231" s="320"/>
      <c r="B231" s="321"/>
      <c r="C231" s="322"/>
      <c r="D231" s="281"/>
      <c r="E231" s="279"/>
      <c r="F231" s="280"/>
      <c r="G231" s="280"/>
      <c r="H231" s="280"/>
    </row>
    <row r="232" spans="1:8" ht="30" customHeight="1" x14ac:dyDescent="0.25">
      <c r="A232" s="320"/>
      <c r="B232" s="321"/>
      <c r="C232" s="322"/>
      <c r="D232" s="281"/>
      <c r="E232" s="279"/>
      <c r="F232" s="280"/>
      <c r="G232" s="280"/>
      <c r="H232" s="280"/>
    </row>
    <row r="233" spans="1:8" ht="30" customHeight="1" x14ac:dyDescent="0.25">
      <c r="A233" s="320"/>
      <c r="B233" s="321"/>
      <c r="C233" s="322"/>
      <c r="D233" s="281"/>
      <c r="E233" s="279"/>
      <c r="F233" s="280"/>
      <c r="G233" s="280"/>
      <c r="H233" s="280"/>
    </row>
    <row r="234" spans="1:8" ht="30" customHeight="1" x14ac:dyDescent="0.25">
      <c r="A234" s="320"/>
      <c r="B234" s="321"/>
      <c r="C234" s="322"/>
      <c r="D234" s="281"/>
      <c r="E234" s="279"/>
      <c r="F234" s="280"/>
      <c r="G234" s="280"/>
      <c r="H234" s="280"/>
    </row>
    <row r="235" spans="1:8" ht="30" customHeight="1" x14ac:dyDescent="0.25">
      <c r="A235" s="320"/>
      <c r="B235" s="321"/>
      <c r="C235" s="322"/>
      <c r="D235" s="281"/>
      <c r="E235" s="279"/>
      <c r="F235" s="280"/>
      <c r="G235" s="280"/>
      <c r="H235" s="280"/>
    </row>
    <row r="236" spans="1:8" ht="30" customHeight="1" x14ac:dyDescent="0.25">
      <c r="A236" s="320"/>
      <c r="B236" s="321"/>
      <c r="C236" s="322"/>
      <c r="D236" s="281"/>
      <c r="E236" s="279"/>
      <c r="F236" s="280"/>
      <c r="G236" s="280"/>
      <c r="H236" s="280"/>
    </row>
    <row r="237" spans="1:8" ht="30" customHeight="1" x14ac:dyDescent="0.25">
      <c r="A237" s="320"/>
      <c r="B237" s="321"/>
      <c r="C237" s="322"/>
      <c r="D237" s="281"/>
      <c r="E237" s="279"/>
      <c r="F237" s="280"/>
      <c r="G237" s="280"/>
      <c r="H237" s="280"/>
    </row>
    <row r="238" spans="1:8" ht="30" customHeight="1" x14ac:dyDescent="0.25">
      <c r="A238" s="320"/>
      <c r="B238" s="321"/>
      <c r="C238" s="322"/>
      <c r="D238" s="281"/>
      <c r="E238" s="279"/>
      <c r="F238" s="280"/>
      <c r="G238" s="280"/>
      <c r="H238" s="280"/>
    </row>
    <row r="239" spans="1:8" ht="30" customHeight="1" x14ac:dyDescent="0.25">
      <c r="A239" s="320"/>
      <c r="B239" s="321"/>
      <c r="C239" s="322"/>
      <c r="D239" s="281"/>
      <c r="E239" s="279"/>
      <c r="F239" s="280"/>
      <c r="G239" s="280"/>
      <c r="H239" s="280"/>
    </row>
    <row r="240" spans="1:8" ht="30" customHeight="1" x14ac:dyDescent="0.25">
      <c r="A240" s="320"/>
      <c r="B240" s="321"/>
      <c r="C240" s="322"/>
      <c r="D240" s="281"/>
      <c r="E240" s="279"/>
      <c r="F240" s="280"/>
      <c r="G240" s="280"/>
      <c r="H240" s="280"/>
    </row>
    <row r="241" spans="1:8" ht="30" customHeight="1" x14ac:dyDescent="0.25">
      <c r="A241" s="320"/>
      <c r="B241" s="321"/>
      <c r="C241" s="322"/>
      <c r="D241" s="281"/>
      <c r="E241" s="279"/>
      <c r="F241" s="280"/>
      <c r="G241" s="280"/>
      <c r="H241" s="280"/>
    </row>
    <row r="242" spans="1:8" ht="30" customHeight="1" x14ac:dyDescent="0.25">
      <c r="A242" s="320"/>
      <c r="B242" s="321"/>
      <c r="C242" s="322"/>
      <c r="D242" s="281"/>
      <c r="E242" s="279"/>
      <c r="F242" s="280"/>
      <c r="G242" s="280"/>
      <c r="H242" s="280"/>
    </row>
    <row r="243" spans="1:8" ht="30" customHeight="1" x14ac:dyDescent="0.25">
      <c r="A243" s="320"/>
      <c r="B243" s="321"/>
      <c r="C243" s="322"/>
      <c r="D243" s="281"/>
      <c r="E243" s="279"/>
      <c r="F243" s="280"/>
      <c r="G243" s="280"/>
      <c r="H243" s="280"/>
    </row>
    <row r="244" spans="1:8" ht="30" customHeight="1" x14ac:dyDescent="0.25">
      <c r="A244" s="320"/>
      <c r="B244" s="321"/>
      <c r="C244" s="322"/>
      <c r="D244" s="281"/>
      <c r="E244" s="279"/>
      <c r="F244" s="280"/>
      <c r="G244" s="280"/>
      <c r="H244" s="280"/>
    </row>
    <row r="245" spans="1:8" ht="30" customHeight="1" x14ac:dyDescent="0.25">
      <c r="A245" s="320"/>
      <c r="B245" s="321"/>
      <c r="C245" s="322"/>
      <c r="D245" s="281"/>
      <c r="E245" s="279"/>
      <c r="F245" s="280"/>
      <c r="G245" s="280"/>
      <c r="H245" s="280"/>
    </row>
    <row r="246" spans="1:8" ht="30" customHeight="1" x14ac:dyDescent="0.25">
      <c r="A246" s="320"/>
      <c r="B246" s="321"/>
      <c r="C246" s="322"/>
      <c r="D246" s="281"/>
      <c r="E246" s="279"/>
      <c r="F246" s="280"/>
      <c r="G246" s="280"/>
      <c r="H246" s="280"/>
    </row>
    <row r="247" spans="1:8" ht="30" customHeight="1" x14ac:dyDescent="0.25">
      <c r="A247" s="320"/>
      <c r="B247" s="321"/>
      <c r="C247" s="322"/>
      <c r="D247" s="281"/>
      <c r="E247" s="279"/>
      <c r="F247" s="280"/>
      <c r="G247" s="280"/>
      <c r="H247" s="280"/>
    </row>
    <row r="248" spans="1:8" ht="30" customHeight="1" x14ac:dyDescent="0.25">
      <c r="A248" s="320"/>
      <c r="B248" s="321"/>
      <c r="C248" s="322"/>
      <c r="D248" s="281"/>
      <c r="E248" s="279"/>
      <c r="F248" s="280"/>
      <c r="G248" s="280"/>
      <c r="H248" s="280"/>
    </row>
    <row r="249" spans="1:8" ht="30" customHeight="1" x14ac:dyDescent="0.25">
      <c r="A249" s="320"/>
      <c r="B249" s="321"/>
      <c r="C249" s="322"/>
      <c r="D249" s="281"/>
      <c r="E249" s="279"/>
      <c r="F249" s="280"/>
      <c r="G249" s="280"/>
      <c r="H249" s="280"/>
    </row>
    <row r="250" spans="1:8" ht="30" customHeight="1" x14ac:dyDescent="0.25">
      <c r="A250" s="320"/>
      <c r="B250" s="321"/>
      <c r="C250" s="322"/>
      <c r="D250" s="281"/>
      <c r="E250" s="279"/>
      <c r="F250" s="280"/>
      <c r="G250" s="280"/>
      <c r="H250" s="280"/>
    </row>
    <row r="251" spans="1:8" ht="30" customHeight="1" x14ac:dyDescent="0.25">
      <c r="A251" s="320"/>
      <c r="B251" s="321"/>
      <c r="C251" s="322"/>
      <c r="D251" s="281"/>
      <c r="E251" s="279"/>
      <c r="F251" s="280"/>
      <c r="G251" s="280"/>
      <c r="H251" s="280"/>
    </row>
    <row r="252" spans="1:8" ht="30" customHeight="1" x14ac:dyDescent="0.25">
      <c r="A252" s="320"/>
      <c r="B252" s="321"/>
      <c r="C252" s="322"/>
      <c r="D252" s="281"/>
      <c r="E252" s="279"/>
      <c r="F252" s="280"/>
      <c r="G252" s="280"/>
      <c r="H252" s="280"/>
    </row>
    <row r="253" spans="1:8" ht="30" customHeight="1" x14ac:dyDescent="0.25">
      <c r="A253" s="320"/>
      <c r="B253" s="321"/>
      <c r="C253" s="322"/>
      <c r="D253" s="281"/>
      <c r="E253" s="279"/>
      <c r="F253" s="280"/>
      <c r="G253" s="280"/>
      <c r="H253" s="280"/>
    </row>
    <row r="254" spans="1:8" ht="30" customHeight="1" x14ac:dyDescent="0.25">
      <c r="A254" s="320"/>
      <c r="B254" s="321"/>
      <c r="C254" s="322"/>
      <c r="D254" s="281"/>
      <c r="E254" s="279"/>
      <c r="F254" s="280"/>
      <c r="G254" s="280"/>
      <c r="H254" s="280"/>
    </row>
    <row r="255" spans="1:8" ht="30" customHeight="1" x14ac:dyDescent="0.25">
      <c r="A255" s="320"/>
      <c r="B255" s="321"/>
      <c r="C255" s="322"/>
      <c r="D255" s="281"/>
      <c r="E255" s="279"/>
      <c r="F255" s="280"/>
      <c r="G255" s="280"/>
      <c r="H255" s="280"/>
    </row>
    <row r="256" spans="1:8" ht="30" customHeight="1" x14ac:dyDescent="0.25">
      <c r="A256" s="320"/>
      <c r="B256" s="321"/>
      <c r="C256" s="322"/>
      <c r="D256" s="281"/>
      <c r="E256" s="279"/>
      <c r="F256" s="280"/>
      <c r="G256" s="280"/>
      <c r="H256" s="280"/>
    </row>
    <row r="257" spans="1:8" ht="30" customHeight="1" x14ac:dyDescent="0.25">
      <c r="A257" s="320"/>
      <c r="B257" s="321"/>
      <c r="C257" s="322"/>
      <c r="D257" s="281"/>
      <c r="E257" s="279"/>
      <c r="F257" s="280"/>
      <c r="G257" s="280"/>
      <c r="H257" s="280"/>
    </row>
    <row r="258" spans="1:8" ht="30" customHeight="1" x14ac:dyDescent="0.25">
      <c r="A258" s="320"/>
      <c r="B258" s="321"/>
      <c r="C258" s="322"/>
      <c r="D258" s="281"/>
      <c r="E258" s="279"/>
      <c r="F258" s="280"/>
      <c r="G258" s="280"/>
      <c r="H258" s="280"/>
    </row>
    <row r="259" spans="1:8" ht="30" customHeight="1" x14ac:dyDescent="0.25">
      <c r="A259" s="320"/>
      <c r="B259" s="321"/>
      <c r="C259" s="322"/>
      <c r="D259" s="281"/>
      <c r="E259" s="279"/>
      <c r="F259" s="280"/>
      <c r="G259" s="280"/>
      <c r="H259" s="280"/>
    </row>
    <row r="260" spans="1:8" ht="30" customHeight="1" x14ac:dyDescent="0.25">
      <c r="A260" s="320"/>
      <c r="B260" s="321"/>
      <c r="C260" s="322"/>
      <c r="D260" s="281"/>
      <c r="E260" s="279"/>
      <c r="F260" s="280"/>
      <c r="G260" s="280"/>
      <c r="H260" s="280"/>
    </row>
  </sheetData>
  <mergeCells count="258">
    <mergeCell ref="A256:C256"/>
    <mergeCell ref="A257:C257"/>
    <mergeCell ref="A258:C258"/>
    <mergeCell ref="A259:C259"/>
    <mergeCell ref="A260:C260"/>
    <mergeCell ref="A251:C251"/>
    <mergeCell ref="A252:C252"/>
    <mergeCell ref="A253:C253"/>
    <mergeCell ref="A254:C254"/>
    <mergeCell ref="A255:C255"/>
    <mergeCell ref="A246:C246"/>
    <mergeCell ref="A247:C247"/>
    <mergeCell ref="A248:C248"/>
    <mergeCell ref="A249:C249"/>
    <mergeCell ref="A250:C250"/>
    <mergeCell ref="A241:C241"/>
    <mergeCell ref="A242:C242"/>
    <mergeCell ref="A243:C243"/>
    <mergeCell ref="A244:C244"/>
    <mergeCell ref="A245:C245"/>
    <mergeCell ref="A236:C236"/>
    <mergeCell ref="A237:C237"/>
    <mergeCell ref="A238:C238"/>
    <mergeCell ref="A239:C239"/>
    <mergeCell ref="A240:C240"/>
    <mergeCell ref="A231:C231"/>
    <mergeCell ref="A232:C232"/>
    <mergeCell ref="A233:C233"/>
    <mergeCell ref="A234:C234"/>
    <mergeCell ref="A235:C235"/>
    <mergeCell ref="A226:C226"/>
    <mergeCell ref="A227:C227"/>
    <mergeCell ref="A228:C228"/>
    <mergeCell ref="A229:C229"/>
    <mergeCell ref="A230:C230"/>
    <mergeCell ref="A221:C221"/>
    <mergeCell ref="A222:C222"/>
    <mergeCell ref="A223:C223"/>
    <mergeCell ref="A224:C224"/>
    <mergeCell ref="A225:C225"/>
    <mergeCell ref="A216:C216"/>
    <mergeCell ref="A217:C217"/>
    <mergeCell ref="A218:C218"/>
    <mergeCell ref="A219:C219"/>
    <mergeCell ref="A220:C220"/>
    <mergeCell ref="A211:C211"/>
    <mergeCell ref="A212:C212"/>
    <mergeCell ref="A213:C213"/>
    <mergeCell ref="A214:C214"/>
    <mergeCell ref="A215:C215"/>
    <mergeCell ref="A206:C206"/>
    <mergeCell ref="A207:C207"/>
    <mergeCell ref="A208:C208"/>
    <mergeCell ref="A209:C209"/>
    <mergeCell ref="A210:C210"/>
    <mergeCell ref="A201:C201"/>
    <mergeCell ref="A202:C202"/>
    <mergeCell ref="A203:C203"/>
    <mergeCell ref="A204:C204"/>
    <mergeCell ref="A205:C205"/>
    <mergeCell ref="A196:C196"/>
    <mergeCell ref="A197:C197"/>
    <mergeCell ref="A198:C198"/>
    <mergeCell ref="A199:C199"/>
    <mergeCell ref="A200:C200"/>
    <mergeCell ref="A191:C191"/>
    <mergeCell ref="A192:C192"/>
    <mergeCell ref="A193:C193"/>
    <mergeCell ref="A194:C194"/>
    <mergeCell ref="A195:C195"/>
    <mergeCell ref="A186:C186"/>
    <mergeCell ref="A187:C187"/>
    <mergeCell ref="A188:C188"/>
    <mergeCell ref="A189:C189"/>
    <mergeCell ref="A190:C190"/>
    <mergeCell ref="A181:C181"/>
    <mergeCell ref="A182:C182"/>
    <mergeCell ref="A183:C183"/>
    <mergeCell ref="A184:C184"/>
    <mergeCell ref="A185:C185"/>
    <mergeCell ref="A176:C176"/>
    <mergeCell ref="A177:C177"/>
    <mergeCell ref="A178:C178"/>
    <mergeCell ref="A179:C179"/>
    <mergeCell ref="A180:C180"/>
    <mergeCell ref="A171:C171"/>
    <mergeCell ref="A172:C172"/>
    <mergeCell ref="A173:C173"/>
    <mergeCell ref="A174:C174"/>
    <mergeCell ref="A175:C175"/>
    <mergeCell ref="A166:C166"/>
    <mergeCell ref="A167:C167"/>
    <mergeCell ref="A168:C168"/>
    <mergeCell ref="A169:C169"/>
    <mergeCell ref="A170:C170"/>
    <mergeCell ref="A161:C161"/>
    <mergeCell ref="A162:C162"/>
    <mergeCell ref="A163:C163"/>
    <mergeCell ref="A164:C164"/>
    <mergeCell ref="A165:C165"/>
    <mergeCell ref="A156:C156"/>
    <mergeCell ref="A157:C157"/>
    <mergeCell ref="A158:C158"/>
    <mergeCell ref="A159:C159"/>
    <mergeCell ref="A160:C160"/>
    <mergeCell ref="A151:C151"/>
    <mergeCell ref="A152:C152"/>
    <mergeCell ref="A153:C153"/>
    <mergeCell ref="A154:C154"/>
    <mergeCell ref="A155:C155"/>
    <mergeCell ref="A146:C146"/>
    <mergeCell ref="A147:C147"/>
    <mergeCell ref="A148:C148"/>
    <mergeCell ref="A149:C149"/>
    <mergeCell ref="A150:C150"/>
    <mergeCell ref="A141:C141"/>
    <mergeCell ref="A142:C142"/>
    <mergeCell ref="A143:C143"/>
    <mergeCell ref="A144:C144"/>
    <mergeCell ref="A145:C145"/>
    <mergeCell ref="A136:C136"/>
    <mergeCell ref="A137:C137"/>
    <mergeCell ref="A138:C138"/>
    <mergeCell ref="A139:C139"/>
    <mergeCell ref="A140:C140"/>
    <mergeCell ref="A131:C131"/>
    <mergeCell ref="A132:C132"/>
    <mergeCell ref="A133:C133"/>
    <mergeCell ref="A134:C134"/>
    <mergeCell ref="A135:C135"/>
    <mergeCell ref="A126:C126"/>
    <mergeCell ref="A127:C127"/>
    <mergeCell ref="A128:C128"/>
    <mergeCell ref="A129:C129"/>
    <mergeCell ref="A130:C130"/>
    <mergeCell ref="A121:C121"/>
    <mergeCell ref="A122:C122"/>
    <mergeCell ref="A123:C123"/>
    <mergeCell ref="A124:C124"/>
    <mergeCell ref="A125:C125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6:C106"/>
    <mergeCell ref="A107:C107"/>
    <mergeCell ref="A108:C108"/>
    <mergeCell ref="A109:C109"/>
    <mergeCell ref="A110:C110"/>
    <mergeCell ref="A101:C101"/>
    <mergeCell ref="A102:C102"/>
    <mergeCell ref="A103:C103"/>
    <mergeCell ref="A104:C104"/>
    <mergeCell ref="A105:C105"/>
    <mergeCell ref="A96:C96"/>
    <mergeCell ref="A97:C97"/>
    <mergeCell ref="A98:C98"/>
    <mergeCell ref="A99:C99"/>
    <mergeCell ref="A100:C100"/>
    <mergeCell ref="A91:C91"/>
    <mergeCell ref="A92:C92"/>
    <mergeCell ref="A93:C93"/>
    <mergeCell ref="A94:C94"/>
    <mergeCell ref="A95:C95"/>
    <mergeCell ref="A86:C86"/>
    <mergeCell ref="A87:C87"/>
    <mergeCell ref="A88:C88"/>
    <mergeCell ref="A89:C89"/>
    <mergeCell ref="A90:C90"/>
    <mergeCell ref="A81:C81"/>
    <mergeCell ref="A82:C82"/>
    <mergeCell ref="A83:C83"/>
    <mergeCell ref="A84:C84"/>
    <mergeCell ref="A85:C85"/>
    <mergeCell ref="A76:C76"/>
    <mergeCell ref="A77:C77"/>
    <mergeCell ref="A78:C78"/>
    <mergeCell ref="A79:C79"/>
    <mergeCell ref="A80:C80"/>
    <mergeCell ref="A71:C71"/>
    <mergeCell ref="A72:C72"/>
    <mergeCell ref="A73:C73"/>
    <mergeCell ref="A74:C74"/>
    <mergeCell ref="A75:C75"/>
    <mergeCell ref="A66:C66"/>
    <mergeCell ref="A67:C67"/>
    <mergeCell ref="A68:C68"/>
    <mergeCell ref="A69:C69"/>
    <mergeCell ref="A70:C70"/>
    <mergeCell ref="A61:C61"/>
    <mergeCell ref="A62:C62"/>
    <mergeCell ref="A63:C63"/>
    <mergeCell ref="A64:C64"/>
    <mergeCell ref="A65:C65"/>
    <mergeCell ref="A56:C56"/>
    <mergeCell ref="A57:C57"/>
    <mergeCell ref="A58:C58"/>
    <mergeCell ref="A59:C59"/>
    <mergeCell ref="A60:C60"/>
    <mergeCell ref="A51:C51"/>
    <mergeCell ref="A52:C52"/>
    <mergeCell ref="A53:C53"/>
    <mergeCell ref="A54:C54"/>
    <mergeCell ref="A55:C55"/>
    <mergeCell ref="A46:C46"/>
    <mergeCell ref="A47:C47"/>
    <mergeCell ref="A48:C48"/>
    <mergeCell ref="A49:C49"/>
    <mergeCell ref="A50:C50"/>
    <mergeCell ref="A41:C41"/>
    <mergeCell ref="A42:C42"/>
    <mergeCell ref="A43:C43"/>
    <mergeCell ref="A44:C44"/>
    <mergeCell ref="A45:C45"/>
    <mergeCell ref="A37:C37"/>
    <mergeCell ref="A38:C38"/>
    <mergeCell ref="A39:C39"/>
    <mergeCell ref="A40:C40"/>
    <mergeCell ref="A30:C30"/>
    <mergeCell ref="A31:C31"/>
    <mergeCell ref="A32:C32"/>
    <mergeCell ref="A33:C33"/>
    <mergeCell ref="A34:C34"/>
    <mergeCell ref="A35:C35"/>
    <mergeCell ref="A36:C36"/>
    <mergeCell ref="A25:C25"/>
    <mergeCell ref="A26:C26"/>
    <mergeCell ref="A27:C27"/>
    <mergeCell ref="A28:C28"/>
    <mergeCell ref="A29:C29"/>
    <mergeCell ref="A20:C20"/>
    <mergeCell ref="A21:C21"/>
    <mergeCell ref="A22:C22"/>
    <mergeCell ref="A23:C23"/>
    <mergeCell ref="A24:C24"/>
    <mergeCell ref="A15:C15"/>
    <mergeCell ref="A16:C16"/>
    <mergeCell ref="A17:C17"/>
    <mergeCell ref="A18:C18"/>
    <mergeCell ref="A19:C19"/>
    <mergeCell ref="A14:C14"/>
    <mergeCell ref="A1:H1"/>
    <mergeCell ref="A3:H3"/>
    <mergeCell ref="A5:D5"/>
    <mergeCell ref="A6:D6"/>
    <mergeCell ref="A7:C7"/>
    <mergeCell ref="A8:C8"/>
    <mergeCell ref="A9:C9"/>
    <mergeCell ref="A10:C10"/>
    <mergeCell ref="A11:C11"/>
    <mergeCell ref="A12:C12"/>
    <mergeCell ref="A13:C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List1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Stela</cp:lastModifiedBy>
  <cp:lastPrinted>2024-04-12T10:01:17Z</cp:lastPrinted>
  <dcterms:created xsi:type="dcterms:W3CDTF">2022-08-12T12:51:27Z</dcterms:created>
  <dcterms:modified xsi:type="dcterms:W3CDTF">2024-04-15T06:36:21Z</dcterms:modified>
</cp:coreProperties>
</file>